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556" yWindow="0" windowWidth="5748" windowHeight="7536" activeTab="1"/>
  </bookViews>
  <sheets>
    <sheet name="krycí list" sheetId="8" r:id="rId1"/>
    <sheet name="rozpočet 01" sheetId="6" r:id="rId2"/>
    <sheet name="VV 02 " sheetId="11" r:id="rId3"/>
  </sheets>
  <calcPr calcId="171027"/>
</workbook>
</file>

<file path=xl/calcChain.xml><?xml version="1.0" encoding="utf-8"?>
<calcChain xmlns="http://schemas.openxmlformats.org/spreadsheetml/2006/main">
  <c r="F24" i="11" l="1"/>
  <c r="G24" i="11" s="1"/>
  <c r="F23" i="11"/>
  <c r="G23" i="11" s="1"/>
  <c r="F22" i="11"/>
  <c r="G22" i="11" s="1"/>
  <c r="F21" i="11"/>
  <c r="G21" i="11" s="1"/>
  <c r="F20" i="11"/>
  <c r="G20" i="11" s="1"/>
  <c r="F19" i="11"/>
  <c r="G19" i="11" s="1"/>
  <c r="F8" i="11"/>
  <c r="G8" i="11" s="1"/>
  <c r="F25" i="11" l="1"/>
  <c r="F90" i="6"/>
  <c r="G90" i="6" s="1"/>
  <c r="F89" i="6"/>
  <c r="G89" i="6" s="1"/>
  <c r="F88" i="6"/>
  <c r="G88" i="6" s="1"/>
  <c r="F87" i="6"/>
  <c r="G87" i="6" s="1"/>
  <c r="F86" i="6"/>
  <c r="G86" i="6" s="1"/>
  <c r="F85" i="6"/>
  <c r="G85" i="6" s="1"/>
  <c r="F84" i="6"/>
  <c r="G84" i="6" s="1"/>
  <c r="F81" i="6"/>
  <c r="G81" i="6" s="1"/>
  <c r="F79" i="6"/>
  <c r="G79" i="6" s="1"/>
  <c r="F75" i="6"/>
  <c r="G75" i="6" s="1"/>
  <c r="F74" i="6"/>
  <c r="G74" i="6" s="1"/>
  <c r="F73" i="6"/>
  <c r="G73" i="6" s="1"/>
  <c r="F72" i="6"/>
  <c r="G72" i="6" s="1"/>
  <c r="F26" i="11" l="1"/>
  <c r="G26" i="11" s="1"/>
  <c r="G25" i="11"/>
  <c r="F91" i="6"/>
  <c r="G91" i="6" s="1"/>
  <c r="F82" i="6"/>
  <c r="G82" i="6" s="1"/>
  <c r="F102" i="6" l="1"/>
  <c r="G102" i="6" s="1"/>
  <c r="F97" i="6"/>
  <c r="G97" i="6" s="1"/>
  <c r="F111" i="6" l="1"/>
  <c r="G111" i="6" s="1"/>
  <c r="F108" i="6"/>
  <c r="G108" i="6" s="1"/>
  <c r="F107" i="6"/>
  <c r="G107" i="6" s="1"/>
  <c r="F105" i="6"/>
  <c r="G105" i="6" s="1"/>
  <c r="F103" i="6"/>
  <c r="G103" i="6" s="1"/>
  <c r="F101" i="6"/>
  <c r="G101" i="6" s="1"/>
  <c r="F100" i="6"/>
  <c r="G100" i="6" s="1"/>
  <c r="F99" i="6"/>
  <c r="G99" i="6" s="1"/>
  <c r="F98" i="6"/>
  <c r="G98" i="6" s="1"/>
  <c r="F95" i="6"/>
  <c r="G95" i="6" s="1"/>
  <c r="F93" i="6"/>
  <c r="G93" i="6" s="1"/>
  <c r="C69" i="6"/>
  <c r="F69" i="6" s="1"/>
  <c r="G69" i="6" s="1"/>
  <c r="F67" i="6"/>
  <c r="G67" i="6" s="1"/>
  <c r="F65" i="6"/>
  <c r="G65" i="6" s="1"/>
  <c r="C64" i="6"/>
  <c r="F64" i="6" s="1"/>
  <c r="G64" i="6" s="1"/>
  <c r="F62" i="6"/>
  <c r="G62" i="6" s="1"/>
  <c r="F60" i="6"/>
  <c r="G60" i="6" s="1"/>
  <c r="C59" i="6"/>
  <c r="F59" i="6" s="1"/>
  <c r="G59" i="6" s="1"/>
  <c r="F57" i="6"/>
  <c r="G57" i="6" s="1"/>
  <c r="F55" i="6"/>
  <c r="G55" i="6" s="1"/>
  <c r="F50" i="6"/>
  <c r="G50" i="6" s="1"/>
  <c r="F49" i="6"/>
  <c r="G49" i="6" s="1"/>
  <c r="F46" i="6"/>
  <c r="G46" i="6" s="1"/>
  <c r="C45" i="6"/>
  <c r="F45" i="6" s="1"/>
  <c r="G45" i="6" s="1"/>
  <c r="F44" i="6"/>
  <c r="G44" i="6" s="1"/>
  <c r="F43" i="6"/>
  <c r="G43" i="6" s="1"/>
  <c r="C42" i="6"/>
  <c r="F42" i="6" s="1"/>
  <c r="G42" i="6" s="1"/>
  <c r="F39" i="6"/>
  <c r="G39" i="6" s="1"/>
  <c r="F35" i="6"/>
  <c r="G35" i="6" s="1"/>
  <c r="F34" i="6"/>
  <c r="G34" i="6" s="1"/>
  <c r="F33" i="6"/>
  <c r="G33" i="6" s="1"/>
  <c r="F32" i="6"/>
  <c r="G32" i="6" s="1"/>
  <c r="F30" i="6"/>
  <c r="G30" i="6" s="1"/>
  <c r="F27" i="6"/>
  <c r="G27" i="6" s="1"/>
  <c r="F26" i="6"/>
  <c r="F22" i="6"/>
  <c r="G22" i="6" s="1"/>
  <c r="F21" i="6"/>
  <c r="G21" i="6" s="1"/>
  <c r="F19" i="6"/>
  <c r="G19" i="6" s="1"/>
  <c r="F17" i="6"/>
  <c r="G17" i="6" s="1"/>
  <c r="F15" i="6"/>
  <c r="G15" i="6" s="1"/>
  <c r="F12" i="6"/>
  <c r="G12" i="6" s="1"/>
  <c r="F11" i="6"/>
  <c r="G11" i="6" s="1"/>
  <c r="F9" i="6"/>
  <c r="G9" i="6" s="1"/>
  <c r="F6" i="6"/>
  <c r="G6" i="6" s="1"/>
  <c r="F7" i="6" l="1"/>
  <c r="F112" i="6"/>
  <c r="G112" i="6" s="1"/>
  <c r="F52" i="6"/>
  <c r="G52" i="6" s="1"/>
  <c r="F36" i="6"/>
  <c r="G36" i="6" s="1"/>
  <c r="F109" i="6"/>
  <c r="G7" i="6"/>
  <c r="G26" i="6"/>
  <c r="F70" i="6"/>
  <c r="G70" i="6" s="1"/>
  <c r="F23" i="6"/>
  <c r="G23" i="6" s="1"/>
  <c r="F113" i="6" l="1"/>
  <c r="G113" i="6" s="1"/>
  <c r="G109" i="6"/>
  <c r="I26" i="8" l="1"/>
  <c r="E17" i="8"/>
  <c r="E18" i="8"/>
  <c r="E19" i="8"/>
  <c r="I20" i="8"/>
  <c r="E26" i="8"/>
  <c r="I14" i="8"/>
  <c r="E14" i="8"/>
  <c r="I13" i="8"/>
  <c r="E13" i="8"/>
  <c r="I12" i="8"/>
  <c r="E12" i="8"/>
  <c r="D20" i="8"/>
  <c r="C20" i="8"/>
  <c r="E16" i="8"/>
  <c r="E20" i="8" s="1"/>
  <c r="H29" i="8" s="1"/>
  <c r="I29" i="8" s="1"/>
  <c r="I28" i="8"/>
  <c r="I31" i="8" l="1"/>
</calcChain>
</file>

<file path=xl/sharedStrings.xml><?xml version="1.0" encoding="utf-8"?>
<sst xmlns="http://schemas.openxmlformats.org/spreadsheetml/2006/main" count="302" uniqueCount="209">
  <si>
    <t>PČ</t>
  </si>
  <si>
    <t>Množstvo</t>
  </si>
  <si>
    <t>m2</t>
  </si>
  <si>
    <t>Jednotka</t>
  </si>
  <si>
    <t>Cena za jednotku bez DPH</t>
  </si>
  <si>
    <t>Cena spolu bez DPH</t>
  </si>
  <si>
    <t>Cena spolu s DPH</t>
  </si>
  <si>
    <t>bm</t>
  </si>
  <si>
    <t>ks</t>
  </si>
  <si>
    <t>Osadenie pätiek športového náradia</t>
  </si>
  <si>
    <t>komplet</t>
  </si>
  <si>
    <t>Spojovací materiál</t>
  </si>
  <si>
    <t>Geotextília</t>
  </si>
  <si>
    <t>Dielo</t>
  </si>
  <si>
    <t>Objekt:</t>
  </si>
  <si>
    <t>KRYCÍ LIST ROZPOČTU</t>
  </si>
  <si>
    <t>Miesto:</t>
  </si>
  <si>
    <t>JKSO :</t>
  </si>
  <si>
    <t xml:space="preserve">Rozpočet: </t>
  </si>
  <si>
    <t xml:space="preserve">Zmluva č.: </t>
  </si>
  <si>
    <t>Spracoval:</t>
  </si>
  <si>
    <t>Dňa:</t>
  </si>
  <si>
    <t>Odberateľ:</t>
  </si>
  <si>
    <t>IČO:</t>
  </si>
  <si>
    <t>DIČ:</t>
  </si>
  <si>
    <t>Dodávateľ:</t>
  </si>
  <si>
    <t>Projektant:</t>
  </si>
  <si>
    <t>M3 OP</t>
  </si>
  <si>
    <t>M</t>
  </si>
  <si>
    <t>M2 ZP</t>
  </si>
  <si>
    <t>M2 UP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</si>
  <si>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</si>
  <si>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</si>
  <si>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</si>
  <si>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</si>
  <si>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</si>
  <si>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</si>
  <si>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</si>
  <si>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</si>
  <si>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</si>
  <si>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</si>
  <si>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</si>
  <si>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</si>
  <si>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</si>
  <si>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</si>
  <si>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</si>
  <si>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</si>
  <si>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</si>
  <si>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</si>
  <si>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</si>
  <si>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</si>
  <si>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</si>
  <si>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</si>
  <si>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</si>
  <si>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</si>
  <si>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</si>
  <si>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</si>
  <si>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</si>
  <si>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</si>
  <si>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</si>
  <si>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</si>
  <si>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</si>
  <si>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</si>
  <si>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</si>
  <si>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</si>
  <si>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</si>
  <si>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</si>
  <si>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</si>
  <si>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</si>
  <si>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</si>
  <si>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</si>
  <si>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</si>
  <si>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</si>
  <si>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</si>
  <si>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m3</t>
  </si>
  <si>
    <t>T</t>
  </si>
  <si>
    <t>Madlo profilované  ochranné, materiál hliník, komaxitová úprava, farba sivá</t>
  </si>
  <si>
    <t xml:space="preserve">Zhutnenie drenáže valcom </t>
  </si>
  <si>
    <t>Pokládka geotextílie</t>
  </si>
  <si>
    <t>Obsypanie drenážnych rúr štrkodrťou 4 - 8 mm (alternatívne 8 - 16mm)</t>
  </si>
  <si>
    <t>Štrkodrť 4 - 8mm  (alternatívne 8 - 16mm) na drenáž vrátane dopravy</t>
  </si>
  <si>
    <t>kg</t>
  </si>
  <si>
    <t>t</t>
  </si>
  <si>
    <t>Volejbalové stĺpiky; materiál: hliník; výškovo nadstaviteľné;  sieť;  anténky</t>
  </si>
  <si>
    <t>Montáž oplotenia</t>
  </si>
  <si>
    <t>PVC krytka na profilovaný stĺpik</t>
  </si>
  <si>
    <t>m</t>
  </si>
  <si>
    <t xml:space="preserve">CENA SPOLU ZEMNÉ PRÁCE: </t>
  </si>
  <si>
    <t xml:space="preserve">CENA SPOLU DODÁVKA A MONTÁŽ ŠPORTOVÉHO POVRCHU: </t>
  </si>
  <si>
    <t xml:space="preserve">CENA SPOLU DODÁVKA A MONTÁŽ ŠPORTOVÉHO NÁRADIA: </t>
  </si>
  <si>
    <t xml:space="preserve">CENA SPOLU DODÁVKA A MONTÁŽ OPLOTENIA: </t>
  </si>
  <si>
    <t xml:space="preserve">CENA SPOLU DODÁVKA A MONTÁŽ OSVETLENIA: </t>
  </si>
  <si>
    <t>Rozvodnica na omietku, oceľovoplechová, krytie min. IP 44</t>
  </si>
  <si>
    <t>Podružný materiál</t>
  </si>
  <si>
    <t>Revízna správa</t>
  </si>
  <si>
    <t>dielo</t>
  </si>
  <si>
    <t>Rozvádzač  RO</t>
  </si>
  <si>
    <t>Elektroinštalácia</t>
  </si>
  <si>
    <t>Flexodrenážna PVC rúra priemer 80mm</t>
  </si>
  <si>
    <t>Flexodrenážna PVC rúra priemer 65mm</t>
  </si>
  <si>
    <t>Položenie drenážnych rúr do ryhy</t>
  </si>
  <si>
    <t>Doprava materiálu a strojov</t>
  </si>
  <si>
    <t xml:space="preserve">Podlepovacia páska; šírka: 350mm </t>
  </si>
  <si>
    <t xml:space="preserve">Stavba:  </t>
  </si>
  <si>
    <t>Rozpočet predpokladanej hodnoty stavby</t>
  </si>
  <si>
    <t>ZEMNÉ PRÁCE</t>
  </si>
  <si>
    <t>SKLADBA PODLOŽIA:</t>
  </si>
  <si>
    <t>OSADENIE OBRUBNÍKOV:</t>
  </si>
  <si>
    <t>OSTATNÉ:</t>
  </si>
  <si>
    <t>DODÁVKA A MONTÁŽ ŠPORTOVÉHO NÁRADIA</t>
  </si>
  <si>
    <t>DODÁVKA A MONTÁŽ OSVETLENIA</t>
  </si>
  <si>
    <t xml:space="preserve">DODÁVKA A MONTÁŽ OPLOTENIA </t>
  </si>
  <si>
    <t>Úprava pláne so zhutnením /min. hodnota hutnenia je  25MPa/</t>
  </si>
  <si>
    <t>ZÁKLADY</t>
  </si>
  <si>
    <t>ODVODNENIE</t>
  </si>
  <si>
    <t>VODOROVNÉ KONŠTRUKCIE</t>
  </si>
  <si>
    <t>Rozhrnutie vrstiev frakcie podľa leaserového zamerania</t>
  </si>
  <si>
    <t>Zhutnenie vrstiev valcom po vrstvách max 0,2m  /min. hodnota hutnenia je  50MPa/</t>
  </si>
  <si>
    <t>Rozhrnutie vrstvy  podľa leaserového zamerania.</t>
  </si>
  <si>
    <t>Zhutnenie vrstvy valcom /min. hodnota hutnenia je  50MPa/</t>
  </si>
  <si>
    <t xml:space="preserve">CENA SPOLU ODVODNENIE: </t>
  </si>
  <si>
    <t xml:space="preserve">CENA SPOLU VODOROVNÉ KONŠTRUKCIE: </t>
  </si>
  <si>
    <t xml:space="preserve">CENA SPOLU ZÁKLADY: </t>
  </si>
  <si>
    <t>DRENÁŽ ZEMNEJ PLÁNE:</t>
  </si>
  <si>
    <t>Hlavný vypínač, 3-pól, min. 32A</t>
  </si>
  <si>
    <t>SO 01 Multifunkčné ihrisko</t>
  </si>
  <si>
    <t>Hlavný vypínač, 3-pól, min. 20A</t>
  </si>
  <si>
    <t>Istič 16A, charakteristika C, 3-pólový</t>
  </si>
  <si>
    <t>Vývodka P 16</t>
  </si>
  <si>
    <t>Vývodka P 21</t>
  </si>
  <si>
    <t>0,3*0,6*80</t>
  </si>
  <si>
    <t xml:space="preserve">CENA ZA OBJEKT SPOLU: </t>
  </si>
  <si>
    <t>Prepoj. mostík N7 (ak nie je súčasťou skrinky)</t>
  </si>
  <si>
    <t>Prepoj. mostík PE7 (ak nie je súčasťou skrinky)</t>
  </si>
  <si>
    <t>Montáž elektroinštalácie</t>
  </si>
  <si>
    <t>OSADENIE STĹPIKOV OPLOTENIA:</t>
  </si>
  <si>
    <t>108*0,2*0,25</t>
  </si>
  <si>
    <t xml:space="preserve">Výkop vsakovacej jamy </t>
  </si>
  <si>
    <t>1*1*2</t>
  </si>
  <si>
    <t>volejbal: 81m</t>
  </si>
  <si>
    <t xml:space="preserve">CENA SPOLU OSTATNÉ: </t>
  </si>
  <si>
    <t>102-6</t>
  </si>
  <si>
    <t>Montáž športového náradia: futbal</t>
  </si>
  <si>
    <t>Montáž športového náradia: volejbal</t>
  </si>
  <si>
    <t>odtoková drenážna rúra DN80: 34*0,3*0,8</t>
  </si>
  <si>
    <t>zberná drenážna rúra DN65: 126*0,3*0,26</t>
  </si>
  <si>
    <t>zberná drenážna rúra DN65: 126*(0,3+0,26+0,26+0,4)*1,05</t>
  </si>
  <si>
    <t>odtoková drenážna rúra DN80: 34*(0,3+0,8+0,8+0,4)*1,05</t>
  </si>
  <si>
    <t>(126+34)*0,3</t>
  </si>
  <si>
    <t>zberná drenážna rúra DN65: 126*0,3*0,26*1,8</t>
  </si>
  <si>
    <t>odtoková drenážna rúra DN80: 34*0,3*0,8*1,8</t>
  </si>
  <si>
    <t>Mantinel sendvičový; materiál: AL+PVC;  hrúbka 6mm, farba sivá, rozmer: 2200x1000mm</t>
  </si>
  <si>
    <t>Výkop ryhy pre drenáž do zhutnenej zemnej pláne</t>
  </si>
  <si>
    <t>Betón B15- C12/15 pre osadenie stĺpikov oplotenia  vrátane dopravy.</t>
  </si>
  <si>
    <t>Cestné obrubníky; 80x250x1000mm; vrátane dopravy</t>
  </si>
  <si>
    <t>Podužný merač el.energie</t>
  </si>
  <si>
    <t>Výbojkové alebo metalhalogénové svietidlo 1x400W, HS, IP 65</t>
  </si>
  <si>
    <t>Sodíková alebo metalhalogénová vysokotlaková výbojka 400W</t>
  </si>
  <si>
    <t xml:space="preserve">Oceľový galvanizovaný výložník galvanizovaný v. 2 m, </t>
  </si>
  <si>
    <t>Betón pre osadenie cestných obrubníkov; vrátane dopravy</t>
  </si>
  <si>
    <t>Osadenie cestných obrubníkov</t>
  </si>
  <si>
    <t>Zameranie polohy, výšky a vytýčenie stavby</t>
  </si>
  <si>
    <t xml:space="preserve">Spolu: </t>
  </si>
  <si>
    <t xml:space="preserve">Stĺpik galvanizovaný Ø60mm 1400mm </t>
  </si>
  <si>
    <t>Stavba :  Multifunkčné ihrisko s osvetlením .......</t>
  </si>
  <si>
    <t>.................</t>
  </si>
  <si>
    <t>..................</t>
  </si>
  <si>
    <t xml:space="preserve">Multifunkčné ihrisko s osvetlením </t>
  </si>
  <si>
    <t>Odstránenie zeminy do minimálnej hrúbky 200 mm s následným vyhrnutím do 50m</t>
  </si>
  <si>
    <t>malý futbal - bránkoviská: 60m</t>
  </si>
  <si>
    <t xml:space="preserve">Stĺpik galvanizovaný Ø60mm 4450mm </t>
  </si>
  <si>
    <t>Štrkodrť fr. 0-4mm, vrstva minimálnej hrúbky 30mm; vrátane dopravy</t>
  </si>
  <si>
    <t>(102*3)*1,1</t>
  </si>
  <si>
    <t>Kremičitý piesok vrátane dopravy</t>
  </si>
  <si>
    <t>Lepidlo PU</t>
  </si>
  <si>
    <t>Betón B15- C12/15 pre osadenie pätiek športového náradia  volejbal,  vrátane dopravy</t>
  </si>
  <si>
    <t>Štrkodrť fr.32 - 63mm; vrstva min. hr. 180mm; vrátane dopravy</t>
  </si>
  <si>
    <t>(33,16*18,16+1,42*5,5*2)*0,18*1,8</t>
  </si>
  <si>
    <t>33,16*18,16+1,42*5,5*2</t>
  </si>
  <si>
    <t>Štrkodrť fr. 8-16mm, vrstva minimálnej hrúbky 90mm; vrátane dopravy</t>
  </si>
  <si>
    <t>(33,16*18,16+1,42*5,5*2)*0,09*1,8</t>
  </si>
  <si>
    <t>(33,16*18,16+1,42*5,5*2)*0,03*1,8</t>
  </si>
  <si>
    <t>Futbalové bránky; materiál: hliník; rozmer: 3,2x 2,1 x 1,5m vrátane sietí, demotnovateľné-stacionárne</t>
  </si>
  <si>
    <t>Rúra galvanizovaná Ø48mm; stužujúca</t>
  </si>
  <si>
    <t>Sieť ochranná; oko 45x45 mm; farba: zelená; hr.: 60 PLY; materiál:  PA</t>
  </si>
  <si>
    <t>33x18m zelená lúka</t>
  </si>
  <si>
    <t>Vstupná bránička FE galvanizovaná,rozmer 2200x1100mm</t>
  </si>
  <si>
    <t>PVC krytka na M60,3 stĺpik</t>
  </si>
  <si>
    <t>Jäcklový profil; galvanizovaný; vystužovací; rozmer: 30x30x2,5mm; materiál: FE -( 2* po všetkych stranách  )-34 kus</t>
  </si>
  <si>
    <t>Vytýčenie, výkop a zrovnanie ryhy pre osadenie obrubníkov; do hutneného podložia a položenie zemnenia do ryhy pre obrubníky</t>
  </si>
  <si>
    <t>Dodávka ,uloženie a zosvorkovanie zemniaceho vodiča Ø 10 mm</t>
  </si>
  <si>
    <t>Osadenie stĺpikov oplotenia vrátane vst. bráničky</t>
  </si>
  <si>
    <t>Vytýčenie a vŕtanie otvorov pre stĺpiky oplotenia do hutneného podložia vrátane vst. bráničky</t>
  </si>
  <si>
    <t>Montáž-Basketbalový komplet stacionárny ( pružná obruč, sieťka oceľ)</t>
  </si>
  <si>
    <t>603,6*0,2</t>
  </si>
  <si>
    <t>DODÁVKA A MONTÁŽ ŠPORTOVÉHO POVRCHU Z UMELEJ TRÁVY</t>
  </si>
  <si>
    <t>0,8*0,3*0,3*53</t>
  </si>
  <si>
    <t>108*0,2*0,3</t>
  </si>
  <si>
    <t>53 ks oplotenie ihriska</t>
  </si>
  <si>
    <t>Tenis: 148m</t>
  </si>
  <si>
    <t>Montáž šport.povrchu vrátane zásypu a čiarovania</t>
  </si>
  <si>
    <t>Tenisové/nohejbalové  stĺpiky AL, sieť, tyčky pre dvojhru a wimbledon.</t>
  </si>
  <si>
    <t>Basketbalový komplet stacionárny ( pružná obruč, sieťka oceľ)</t>
  </si>
  <si>
    <t>Vytýčenie a hĺbenie jám pre osadenie pätiek športového náradia do hutneného a vyrovnaného podložia-2xBB,volejbal,futbal</t>
  </si>
  <si>
    <t>Obec Topoľovka</t>
  </si>
  <si>
    <t>SO 02 Osvetlenie</t>
  </si>
  <si>
    <t>Umelá tráva ; dĺžka vlákna: od  15 do 20 mm +2mm; Dtex:od 8000-11000/8; počet vpichov na m2: 40 000; farba zelená, priepustnosť vody: min.67l/m2,váha min:2300g/m2</t>
  </si>
  <si>
    <t>min. 26 kg na m2:  603,6*0,026</t>
  </si>
  <si>
    <t>Umelá tráva ; dĺžka vlákna: od  15 do 20 mm +2mm; Dtex:od 8000-11000/8; počet vpichov na m2: 40 000; farba biela, priepustnosť vody: min.67l/m2,váha min:2300g/m2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</si>
</sst>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S_k_-;\-* #,##0.00\ _S_k_-;_-* &quot;-&quot;??\ _S_k_-;_-@_-"/>
    <numFmt numFmtId="165" formatCode="#,##0.0"/>
    <numFmt numFmtId="166" formatCode="[$€-2]\ #,##0.00"/>
    <numFmt numFmtId="167" formatCode="#,##0.000"/>
    <numFmt numFmtId="168" formatCode="#,##0&quot; &quot;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theme="1"/>
      <name val="Arial Narrow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5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214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6" fontId="5" fillId="0" borderId="0" xfId="0" applyNumberFormat="1" applyFont="1" applyAlignment="1">
      <alignment horizontal="center"/>
    </xf>
    <xf numFmtId="0" fontId="0" fillId="0" borderId="0" xfId="0"/>
    <xf numFmtId="9" fontId="4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10" fillId="0" borderId="2" xfId="4" applyFont="1" applyBorder="1" applyAlignment="1">
      <alignment horizontal="left" vertical="center"/>
    </xf>
    <xf numFmtId="0" fontId="10" fillId="0" borderId="3" xfId="4" applyFont="1" applyBorder="1" applyAlignment="1">
      <alignment horizontal="left" vertical="center"/>
    </xf>
    <xf numFmtId="0" fontId="10" fillId="0" borderId="3" xfId="4" applyFont="1" applyBorder="1" applyAlignment="1">
      <alignment horizontal="right" vertical="center"/>
    </xf>
    <xf numFmtId="0" fontId="10" fillId="0" borderId="4" xfId="4" applyFont="1" applyBorder="1" applyAlignment="1">
      <alignment horizontal="left" vertical="center"/>
    </xf>
    <xf numFmtId="0" fontId="10" fillId="0" borderId="5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0" fillId="0" borderId="6" xfId="4" applyFont="1" applyBorder="1" applyAlignment="1">
      <alignment horizontal="right" vertical="center"/>
    </xf>
    <xf numFmtId="0" fontId="10" fillId="0" borderId="7" xfId="4" applyFont="1" applyBorder="1" applyAlignment="1">
      <alignment horizontal="left" vertical="center"/>
    </xf>
    <xf numFmtId="0" fontId="10" fillId="0" borderId="8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9" xfId="4" applyFont="1" applyBorder="1" applyAlignment="1">
      <alignment horizontal="right" vertical="center"/>
    </xf>
    <xf numFmtId="0" fontId="10" fillId="0" borderId="10" xfId="4" applyFont="1" applyBorder="1" applyAlignment="1">
      <alignment horizontal="left" vertical="center"/>
    </xf>
    <xf numFmtId="0" fontId="10" fillId="0" borderId="11" xfId="4" applyFont="1" applyBorder="1" applyAlignment="1">
      <alignment horizontal="left" vertical="center"/>
    </xf>
    <xf numFmtId="0" fontId="10" fillId="0" borderId="12" xfId="4" applyFont="1" applyBorder="1" applyAlignment="1">
      <alignment horizontal="left" vertical="center"/>
    </xf>
    <xf numFmtId="0" fontId="10" fillId="0" borderId="12" xfId="4" applyFont="1" applyBorder="1" applyAlignment="1">
      <alignment horizontal="right" vertical="center"/>
    </xf>
    <xf numFmtId="14" fontId="10" fillId="0" borderId="13" xfId="4" applyNumberFormat="1" applyFont="1" applyBorder="1" applyAlignment="1">
      <alignment horizontal="left" vertical="center"/>
    </xf>
    <xf numFmtId="0" fontId="10" fillId="0" borderId="14" xfId="4" applyFont="1" applyBorder="1" applyAlignment="1">
      <alignment horizontal="left" vertical="center"/>
    </xf>
    <xf numFmtId="0" fontId="10" fillId="0" borderId="15" xfId="4" applyFont="1" applyBorder="1" applyAlignment="1">
      <alignment horizontal="right" vertical="center"/>
    </xf>
    <xf numFmtId="0" fontId="10" fillId="0" borderId="15" xfId="4" applyFont="1" applyBorder="1" applyAlignment="1">
      <alignment horizontal="left" vertical="center"/>
    </xf>
    <xf numFmtId="0" fontId="10" fillId="0" borderId="16" xfId="4" applyFont="1" applyBorder="1" applyAlignment="1">
      <alignment horizontal="left" vertical="center"/>
    </xf>
    <xf numFmtId="0" fontId="10" fillId="0" borderId="17" xfId="4" applyFont="1" applyBorder="1" applyAlignment="1">
      <alignment horizontal="left" vertical="center"/>
    </xf>
    <xf numFmtId="0" fontId="10" fillId="0" borderId="1" xfId="4" applyFont="1" applyBorder="1" applyAlignment="1">
      <alignment horizontal="left" vertical="center"/>
    </xf>
    <xf numFmtId="0" fontId="10" fillId="0" borderId="18" xfId="4" applyFont="1" applyBorder="1" applyAlignment="1">
      <alignment horizontal="left" vertical="center"/>
    </xf>
    <xf numFmtId="0" fontId="10" fillId="0" borderId="2" xfId="4" applyFont="1" applyBorder="1" applyAlignment="1">
      <alignment horizontal="right" vertical="center"/>
    </xf>
    <xf numFmtId="3" fontId="10" fillId="0" borderId="19" xfId="4" applyNumberFormat="1" applyFont="1" applyBorder="1" applyAlignment="1">
      <alignment horizontal="right" vertical="center"/>
    </xf>
    <xf numFmtId="3" fontId="10" fillId="0" borderId="4" xfId="4" applyNumberFormat="1" applyFont="1" applyBorder="1" applyAlignment="1">
      <alignment horizontal="right" vertical="center"/>
    </xf>
    <xf numFmtId="0" fontId="10" fillId="0" borderId="14" xfId="4" applyFont="1" applyBorder="1" applyAlignment="1">
      <alignment horizontal="right" vertical="center"/>
    </xf>
    <xf numFmtId="3" fontId="10" fillId="0" borderId="20" xfId="4" applyNumberFormat="1" applyFont="1" applyBorder="1" applyAlignment="1">
      <alignment horizontal="right" vertical="center"/>
    </xf>
    <xf numFmtId="3" fontId="10" fillId="0" borderId="16" xfId="4" applyNumberFormat="1" applyFont="1" applyBorder="1" applyAlignment="1">
      <alignment horizontal="right" vertical="center"/>
    </xf>
    <xf numFmtId="0" fontId="10" fillId="0" borderId="17" xfId="4" applyFont="1" applyBorder="1" applyAlignment="1">
      <alignment horizontal="right" vertical="center"/>
    </xf>
    <xf numFmtId="3" fontId="10" fillId="0" borderId="21" xfId="4" applyNumberFormat="1" applyFont="1" applyBorder="1" applyAlignment="1">
      <alignment horizontal="right" vertical="center"/>
    </xf>
    <xf numFmtId="0" fontId="10" fillId="0" borderId="1" xfId="4" applyFont="1" applyBorder="1" applyAlignment="1">
      <alignment horizontal="right" vertical="center"/>
    </xf>
    <xf numFmtId="3" fontId="10" fillId="0" borderId="18" xfId="4" applyNumberFormat="1" applyFont="1" applyBorder="1" applyAlignment="1">
      <alignment horizontal="right" vertical="center"/>
    </xf>
    <xf numFmtId="0" fontId="11" fillId="0" borderId="22" xfId="4" applyFont="1" applyBorder="1" applyAlignment="1">
      <alignment horizontal="center" vertical="center"/>
    </xf>
    <xf numFmtId="0" fontId="10" fillId="0" borderId="23" xfId="4" applyFont="1" applyBorder="1" applyAlignment="1">
      <alignment horizontal="left" vertical="center"/>
    </xf>
    <xf numFmtId="0" fontId="10" fillId="0" borderId="23" xfId="4" applyFont="1" applyBorder="1" applyAlignment="1">
      <alignment horizontal="center" vertical="center"/>
    </xf>
    <xf numFmtId="0" fontId="10" fillId="0" borderId="24" xfId="4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10" fillId="0" borderId="29" xfId="4" applyFont="1" applyBorder="1" applyAlignment="1">
      <alignment horizontal="left" vertical="center"/>
    </xf>
    <xf numFmtId="167" fontId="10" fillId="0" borderId="29" xfId="4" applyNumberFormat="1" applyFont="1" applyBorder="1" applyAlignment="1">
      <alignment horizontal="right" vertical="center"/>
    </xf>
    <xf numFmtId="167" fontId="10" fillId="0" borderId="30" xfId="4" applyNumberFormat="1" applyFont="1" applyBorder="1" applyAlignment="1">
      <alignment horizontal="right" vertical="center"/>
    </xf>
    <xf numFmtId="0" fontId="10" fillId="0" borderId="31" xfId="4" applyFont="1" applyBorder="1" applyAlignment="1">
      <alignment horizontal="left" vertical="center"/>
    </xf>
    <xf numFmtId="0" fontId="10" fillId="0" borderId="32" xfId="4" applyNumberFormat="1" applyFont="1" applyBorder="1" applyAlignment="1">
      <alignment horizontal="left" vertical="center"/>
    </xf>
    <xf numFmtId="4" fontId="10" fillId="0" borderId="30" xfId="4" applyNumberFormat="1" applyFont="1" applyBorder="1" applyAlignment="1">
      <alignment horizontal="right" vertical="center"/>
    </xf>
    <xf numFmtId="0" fontId="10" fillId="0" borderId="33" xfId="4" applyFont="1" applyBorder="1" applyAlignment="1">
      <alignment horizontal="center" vertical="center"/>
    </xf>
    <xf numFmtId="0" fontId="10" fillId="0" borderId="34" xfId="4" applyFont="1" applyBorder="1" applyAlignment="1">
      <alignment horizontal="left" vertical="center"/>
    </xf>
    <xf numFmtId="167" fontId="10" fillId="0" borderId="34" xfId="4" applyNumberFormat="1" applyFont="1" applyBorder="1" applyAlignment="1">
      <alignment horizontal="right" vertical="center"/>
    </xf>
    <xf numFmtId="0" fontId="10" fillId="0" borderId="35" xfId="4" applyFont="1" applyBorder="1" applyAlignment="1">
      <alignment horizontal="left" vertical="center"/>
    </xf>
    <xf numFmtId="4" fontId="10" fillId="0" borderId="36" xfId="4" applyNumberFormat="1" applyFont="1" applyBorder="1" applyAlignment="1">
      <alignment horizontal="right" vertical="center"/>
    </xf>
    <xf numFmtId="167" fontId="10" fillId="0" borderId="37" xfId="4" applyNumberFormat="1" applyFont="1" applyBorder="1" applyAlignment="1">
      <alignment horizontal="right" vertical="center"/>
    </xf>
    <xf numFmtId="0" fontId="10" fillId="0" borderId="38" xfId="4" applyFont="1" applyBorder="1" applyAlignment="1">
      <alignment horizontal="center" vertical="center"/>
    </xf>
    <xf numFmtId="0" fontId="10" fillId="0" borderId="39" xfId="4" applyFont="1" applyBorder="1" applyAlignment="1">
      <alignment horizontal="left" vertical="center"/>
    </xf>
    <xf numFmtId="167" fontId="10" fillId="0" borderId="39" xfId="4" applyNumberFormat="1" applyFont="1" applyBorder="1" applyAlignment="1">
      <alignment horizontal="right" vertical="center"/>
    </xf>
    <xf numFmtId="167" fontId="10" fillId="0" borderId="40" xfId="4" applyNumberFormat="1" applyFont="1" applyBorder="1" applyAlignment="1">
      <alignment horizontal="right" vertical="center"/>
    </xf>
    <xf numFmtId="167" fontId="10" fillId="0" borderId="41" xfId="4" applyNumberFormat="1" applyFont="1" applyBorder="1" applyAlignment="1">
      <alignment horizontal="right" vertical="center"/>
    </xf>
    <xf numFmtId="0" fontId="10" fillId="0" borderId="42" xfId="4" applyFont="1" applyBorder="1" applyAlignment="1">
      <alignment horizontal="center" vertical="center"/>
    </xf>
    <xf numFmtId="0" fontId="10" fillId="0" borderId="0" xfId="4" applyFont="1"/>
    <xf numFmtId="0" fontId="10" fillId="0" borderId="40" xfId="4" applyFont="1" applyBorder="1" applyAlignment="1">
      <alignment horizontal="right" vertical="center"/>
    </xf>
    <xf numFmtId="4" fontId="10" fillId="0" borderId="41" xfId="4" applyNumberFormat="1" applyFont="1" applyBorder="1" applyAlignment="1">
      <alignment horizontal="right" vertical="center"/>
    </xf>
    <xf numFmtId="0" fontId="10" fillId="0" borderId="25" xfId="4" applyFont="1" applyBorder="1" applyAlignment="1">
      <alignment horizontal="left" vertical="center"/>
    </xf>
    <xf numFmtId="10" fontId="10" fillId="0" borderId="15" xfId="4" applyNumberFormat="1" applyFont="1" applyBorder="1" applyAlignment="1">
      <alignment horizontal="right" vertical="center"/>
    </xf>
    <xf numFmtId="10" fontId="10" fillId="0" borderId="43" xfId="4" applyNumberFormat="1" applyFont="1" applyBorder="1" applyAlignment="1">
      <alignment horizontal="right" vertical="center"/>
    </xf>
    <xf numFmtId="0" fontId="10" fillId="0" borderId="44" xfId="4" applyFont="1" applyBorder="1" applyAlignment="1">
      <alignment horizontal="left" vertical="center"/>
    </xf>
    <xf numFmtId="10" fontId="10" fillId="0" borderId="6" xfId="4" applyNumberFormat="1" applyFont="1" applyBorder="1" applyAlignment="1">
      <alignment horizontal="right" vertical="center"/>
    </xf>
    <xf numFmtId="10" fontId="10" fillId="0" borderId="44" xfId="4" applyNumberFormat="1" applyFont="1" applyBorder="1" applyAlignment="1">
      <alignment horizontal="right" vertical="center"/>
    </xf>
    <xf numFmtId="0" fontId="10" fillId="0" borderId="40" xfId="4" applyFont="1" applyBorder="1" applyAlignment="1">
      <alignment horizontal="left" vertical="center"/>
    </xf>
    <xf numFmtId="0" fontId="10" fillId="0" borderId="42" xfId="4" applyFont="1" applyBorder="1" applyAlignment="1">
      <alignment horizontal="right" vertical="center"/>
    </xf>
    <xf numFmtId="0" fontId="10" fillId="0" borderId="45" xfId="4" applyFont="1" applyBorder="1" applyAlignment="1">
      <alignment horizontal="center" vertical="center"/>
    </xf>
    <xf numFmtId="0" fontId="10" fillId="0" borderId="46" xfId="4" applyFont="1" applyBorder="1" applyAlignment="1">
      <alignment horizontal="left" vertical="center"/>
    </xf>
    <xf numFmtId="0" fontId="10" fillId="0" borderId="46" xfId="4" applyFont="1" applyBorder="1" applyAlignment="1">
      <alignment horizontal="right" vertical="center"/>
    </xf>
    <xf numFmtId="0" fontId="10" fillId="0" borderId="47" xfId="4" applyFont="1" applyBorder="1" applyAlignment="1">
      <alignment horizontal="right" vertical="center"/>
    </xf>
    <xf numFmtId="3" fontId="10" fillId="0" borderId="0" xfId="4" applyNumberFormat="1" applyFont="1" applyBorder="1" applyAlignment="1">
      <alignment horizontal="right" vertical="center"/>
    </xf>
    <xf numFmtId="0" fontId="10" fillId="0" borderId="45" xfId="4" applyFont="1" applyBorder="1" applyAlignment="1">
      <alignment horizontal="left" vertical="center"/>
    </xf>
    <xf numFmtId="0" fontId="10" fillId="0" borderId="0" xfId="4" applyFont="1" applyBorder="1" applyAlignment="1">
      <alignment horizontal="right" vertical="center"/>
    </xf>
    <xf numFmtId="0" fontId="10" fillId="0" borderId="0" xfId="4" applyFont="1" applyBorder="1" applyAlignment="1">
      <alignment horizontal="left" vertical="center"/>
    </xf>
    <xf numFmtId="0" fontId="10" fillId="0" borderId="48" xfId="4" applyFont="1" applyBorder="1" applyAlignment="1">
      <alignment horizontal="right" vertical="center"/>
    </xf>
    <xf numFmtId="0" fontId="10" fillId="0" borderId="20" xfId="4" applyFont="1" applyBorder="1" applyAlignment="1">
      <alignment horizontal="right" vertical="center"/>
    </xf>
    <xf numFmtId="3" fontId="10" fillId="0" borderId="48" xfId="4" applyNumberFormat="1" applyFont="1" applyBorder="1" applyAlignment="1">
      <alignment horizontal="right" vertical="center"/>
    </xf>
    <xf numFmtId="4" fontId="10" fillId="0" borderId="44" xfId="4" applyNumberFormat="1" applyFont="1" applyBorder="1" applyAlignment="1">
      <alignment horizontal="right" vertical="center"/>
    </xf>
    <xf numFmtId="3" fontId="10" fillId="0" borderId="49" xfId="4" applyNumberFormat="1" applyFont="1" applyBorder="1" applyAlignment="1">
      <alignment horizontal="right" vertical="center"/>
    </xf>
    <xf numFmtId="0" fontId="11" fillId="0" borderId="50" xfId="4" applyFont="1" applyBorder="1" applyAlignment="1">
      <alignment horizontal="center" vertical="center"/>
    </xf>
    <xf numFmtId="0" fontId="10" fillId="0" borderId="51" xfId="4" applyFont="1" applyBorder="1" applyAlignment="1">
      <alignment horizontal="left" vertical="center"/>
    </xf>
    <xf numFmtId="0" fontId="10" fillId="0" borderId="52" xfId="4" applyFont="1" applyBorder="1" applyAlignment="1">
      <alignment horizontal="left" vertical="center"/>
    </xf>
    <xf numFmtId="168" fontId="10" fillId="0" borderId="53" xfId="4" applyNumberFormat="1" applyFont="1" applyBorder="1" applyAlignment="1">
      <alignment horizontal="right" vertical="center"/>
    </xf>
    <xf numFmtId="0" fontId="10" fillId="0" borderId="54" xfId="4" applyFont="1" applyBorder="1" applyAlignment="1">
      <alignment horizontal="left" vertical="center"/>
    </xf>
    <xf numFmtId="0" fontId="10" fillId="0" borderId="46" xfId="4" applyFont="1" applyBorder="1" applyAlignment="1">
      <alignment horizontal="center" vertical="center"/>
    </xf>
    <xf numFmtId="0" fontId="11" fillId="0" borderId="46" xfId="4" applyFont="1" applyBorder="1" applyAlignment="1">
      <alignment horizontal="center" vertical="center"/>
    </xf>
    <xf numFmtId="0" fontId="10" fillId="0" borderId="55" xfId="4" applyFont="1" applyBorder="1" applyAlignment="1">
      <alignment horizontal="center" vertical="center"/>
    </xf>
    <xf numFmtId="0" fontId="11" fillId="0" borderId="0" xfId="4" applyFont="1" applyBorder="1" applyAlignment="1">
      <alignment horizontal="left" vertical="center"/>
    </xf>
    <xf numFmtId="0" fontId="10" fillId="0" borderId="56" xfId="4" applyFont="1" applyBorder="1" applyAlignment="1">
      <alignment horizontal="left" vertical="center"/>
    </xf>
    <xf numFmtId="14" fontId="10" fillId="0" borderId="6" xfId="4" applyNumberFormat="1" applyFont="1" applyBorder="1" applyAlignment="1">
      <alignment horizontal="left" vertical="center"/>
    </xf>
    <xf numFmtId="0" fontId="12" fillId="0" borderId="0" xfId="0" applyFont="1"/>
    <xf numFmtId="166" fontId="6" fillId="0" borderId="0" xfId="0" applyNumberFormat="1" applyFont="1"/>
    <xf numFmtId="4" fontId="13" fillId="0" borderId="0" xfId="0" applyNumberFormat="1" applyFont="1"/>
    <xf numFmtId="166" fontId="0" fillId="0" borderId="0" xfId="0" applyNumberFormat="1"/>
    <xf numFmtId="0" fontId="0" fillId="0" borderId="0" xfId="0" applyBorder="1"/>
    <xf numFmtId="0" fontId="12" fillId="0" borderId="0" xfId="0" applyFont="1" applyBorder="1"/>
    <xf numFmtId="4" fontId="6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9" fontId="4" fillId="0" borderId="0" xfId="0" applyNumberFormat="1" applyFont="1" applyBorder="1"/>
    <xf numFmtId="166" fontId="1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 applyAlignment="1"/>
    <xf numFmtId="0" fontId="18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166" fontId="16" fillId="0" borderId="0" xfId="0" applyNumberFormat="1" applyFont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wrapText="1"/>
    </xf>
    <xf numFmtId="166" fontId="1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center"/>
    </xf>
    <xf numFmtId="166" fontId="15" fillId="0" borderId="0" xfId="0" applyNumberFormat="1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6" fontId="14" fillId="0" borderId="0" xfId="1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5" fillId="2" borderId="0" xfId="0" applyFont="1" applyFill="1" applyBorder="1" applyAlignment="1">
      <alignment horizontal="left" wrapText="1"/>
    </xf>
    <xf numFmtId="0" fontId="24" fillId="2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166" fontId="16" fillId="2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/>
    </xf>
    <xf numFmtId="166" fontId="25" fillId="0" borderId="0" xfId="0" applyNumberFormat="1" applyFont="1" applyFill="1" applyBorder="1" applyAlignment="1">
      <alignment horizontal="center"/>
    </xf>
    <xf numFmtId="166" fontId="20" fillId="0" borderId="0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Border="1"/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0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66" fontId="25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0" fontId="22" fillId="0" borderId="0" xfId="0" applyFont="1" applyBorder="1" applyAlignment="1">
      <alignment horizontal="left" wrapText="1"/>
    </xf>
    <xf numFmtId="0" fontId="22" fillId="0" borderId="0" xfId="0" applyFont="1" applyFill="1" applyBorder="1" applyAlignment="1">
      <alignment wrapText="1"/>
    </xf>
    <xf numFmtId="49" fontId="10" fillId="0" borderId="3" xfId="4" applyNumberFormat="1" applyFont="1" applyBorder="1" applyAlignment="1">
      <alignment horizontal="left" vertical="center"/>
    </xf>
    <xf numFmtId="166" fontId="2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4" fillId="0" borderId="57" xfId="0" applyFont="1" applyFill="1" applyBorder="1" applyAlignment="1">
      <alignment horizontal="center" wrapText="1"/>
    </xf>
    <xf numFmtId="166" fontId="21" fillId="0" borderId="57" xfId="0" applyNumberFormat="1" applyFont="1" applyFill="1" applyBorder="1" applyAlignment="1">
      <alignment horizontal="center" wrapText="1"/>
    </xf>
    <xf numFmtId="166" fontId="14" fillId="0" borderId="57" xfId="0" applyNumberFormat="1" applyFont="1" applyFill="1" applyBorder="1" applyAlignment="1">
      <alignment horizontal="center" wrapText="1"/>
    </xf>
    <xf numFmtId="0" fontId="15" fillId="0" borderId="63" xfId="0" applyFont="1" applyFill="1" applyBorder="1" applyAlignment="1">
      <alignment horizontal="center"/>
    </xf>
    <xf numFmtId="166" fontId="15" fillId="0" borderId="64" xfId="0" applyNumberFormat="1" applyFont="1" applyFill="1" applyBorder="1" applyAlignment="1">
      <alignment horizontal="center"/>
    </xf>
    <xf numFmtId="0" fontId="15" fillId="0" borderId="63" xfId="0" applyFont="1" applyBorder="1" applyAlignment="1">
      <alignment horizontal="center"/>
    </xf>
    <xf numFmtId="166" fontId="15" fillId="0" borderId="64" xfId="0" applyNumberFormat="1" applyFont="1" applyBorder="1" applyAlignment="1">
      <alignment horizontal="center"/>
    </xf>
    <xf numFmtId="166" fontId="14" fillId="0" borderId="64" xfId="0" applyNumberFormat="1" applyFont="1" applyFill="1" applyBorder="1" applyAlignment="1">
      <alignment horizontal="center"/>
    </xf>
    <xf numFmtId="166" fontId="14" fillId="0" borderId="64" xfId="1" applyNumberFormat="1" applyFont="1" applyFill="1" applyBorder="1" applyAlignment="1">
      <alignment horizontal="center"/>
    </xf>
    <xf numFmtId="166" fontId="14" fillId="0" borderId="66" xfId="1" applyNumberFormat="1" applyFont="1" applyFill="1" applyBorder="1" applyAlignment="1">
      <alignment horizontal="center" wrapText="1"/>
    </xf>
    <xf numFmtId="166" fontId="14" fillId="0" borderId="67" xfId="0" applyNumberFormat="1" applyFont="1" applyFill="1" applyBorder="1" applyAlignment="1">
      <alignment horizontal="center" wrapText="1"/>
    </xf>
    <xf numFmtId="0" fontId="27" fillId="0" borderId="58" xfId="0" applyFont="1" applyFill="1" applyBorder="1" applyAlignment="1">
      <alignment horizontal="center" wrapText="1"/>
    </xf>
    <xf numFmtId="0" fontId="27" fillId="0" borderId="59" xfId="0" applyFont="1" applyFill="1" applyBorder="1" applyAlignment="1">
      <alignment horizontal="left" wrapText="1"/>
    </xf>
    <xf numFmtId="0" fontId="27" fillId="0" borderId="59" xfId="0" applyFont="1" applyFill="1" applyBorder="1" applyAlignment="1">
      <alignment horizontal="center" wrapText="1"/>
    </xf>
    <xf numFmtId="166" fontId="27" fillId="0" borderId="59" xfId="0" applyNumberFormat="1" applyFont="1" applyFill="1" applyBorder="1" applyAlignment="1">
      <alignment horizontal="center" wrapText="1"/>
    </xf>
    <xf numFmtId="166" fontId="27" fillId="0" borderId="60" xfId="0" applyNumberFormat="1" applyFont="1" applyFill="1" applyBorder="1" applyAlignment="1">
      <alignment horizontal="center" wrapText="1"/>
    </xf>
    <xf numFmtId="166" fontId="28" fillId="0" borderId="57" xfId="0" applyNumberFormat="1" applyFont="1" applyFill="1" applyBorder="1" applyAlignment="1">
      <alignment horizontal="center"/>
    </xf>
    <xf numFmtId="166" fontId="28" fillId="0" borderId="62" xfId="0" applyNumberFormat="1" applyFont="1" applyFill="1" applyBorder="1" applyAlignment="1">
      <alignment horizontal="center"/>
    </xf>
    <xf numFmtId="166" fontId="29" fillId="0" borderId="59" xfId="0" applyNumberFormat="1" applyFont="1" applyFill="1" applyBorder="1" applyAlignment="1">
      <alignment horizontal="center" wrapText="1"/>
    </xf>
    <xf numFmtId="0" fontId="14" fillId="0" borderId="68" xfId="0" applyFont="1" applyFill="1" applyBorder="1" applyAlignment="1">
      <alignment horizontal="center" wrapText="1"/>
    </xf>
    <xf numFmtId="0" fontId="14" fillId="0" borderId="69" xfId="0" applyFont="1" applyFill="1" applyBorder="1" applyAlignment="1">
      <alignment horizontal="center" wrapText="1"/>
    </xf>
    <xf numFmtId="166" fontId="21" fillId="0" borderId="69" xfId="0" applyNumberFormat="1" applyFont="1" applyFill="1" applyBorder="1" applyAlignment="1">
      <alignment horizontal="center" wrapText="1"/>
    </xf>
    <xf numFmtId="166" fontId="14" fillId="0" borderId="69" xfId="0" applyNumberFormat="1" applyFont="1" applyFill="1" applyBorder="1" applyAlignment="1">
      <alignment horizontal="center" wrapText="1"/>
    </xf>
    <xf numFmtId="166" fontId="14" fillId="0" borderId="70" xfId="0" applyNumberFormat="1" applyFont="1" applyFill="1" applyBorder="1" applyAlignment="1">
      <alignment horizontal="center" wrapText="1"/>
    </xf>
    <xf numFmtId="0" fontId="9" fillId="0" borderId="1" xfId="3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64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4" fillId="0" borderId="65" xfId="0" applyNumberFormat="1" applyFont="1" applyFill="1" applyBorder="1" applyAlignment="1">
      <alignment horizontal="center" wrapText="1"/>
    </xf>
    <xf numFmtId="0" fontId="14" fillId="0" borderId="66" xfId="0" applyNumberFormat="1" applyFont="1" applyFill="1" applyBorder="1" applyAlignment="1">
      <alignment horizontal="center" wrapText="1"/>
    </xf>
    <xf numFmtId="0" fontId="14" fillId="0" borderId="63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64" xfId="0" applyFont="1" applyFill="1" applyBorder="1" applyAlignment="1">
      <alignment horizontal="left"/>
    </xf>
    <xf numFmtId="0" fontId="14" fillId="0" borderId="6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24" fillId="0" borderId="0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14" fillId="0" borderId="63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64" xfId="0" applyFont="1" applyFill="1" applyBorder="1" applyAlignment="1">
      <alignment horizontal="center" wrapText="1"/>
    </xf>
    <xf numFmtId="0" fontId="28" fillId="0" borderId="61" xfId="0" applyFont="1" applyFill="1" applyBorder="1" applyAlignment="1">
      <alignment horizontal="center"/>
    </xf>
    <xf numFmtId="0" fontId="28" fillId="0" borderId="57" xfId="0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166" fontId="16" fillId="0" borderId="64" xfId="0" applyNumberFormat="1" applyFont="1" applyFill="1" applyBorder="1" applyAlignment="1">
      <alignment horizontal="center"/>
    </xf>
  </cellXfs>
  <cellStyles count="5">
    <cellStyle name="Čiarka" xfId="1" builtinId="3"/>
    <cellStyle name="Normálna" xfId="0" builtinId="0"/>
    <cellStyle name="normálne 2" xfId="2"/>
    <cellStyle name="normálne_KLs" xfId="3"/>
    <cellStyle name="normálne_KLv" xfId="4"/>
  </cellStyles>
  <dxfs count="1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32</xdr:row>
      <xdr:rowOff>7620</xdr:rowOff>
    </xdr:from>
    <xdr:to>
      <xdr:col>4</xdr:col>
      <xdr:colOff>548640</xdr:colOff>
      <xdr:row>41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116580" y="5996940"/>
          <a:ext cx="0" cy="165354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3" workbookViewId="0">
      <selection activeCell="C17" sqref="C17"/>
    </sheetView>
  </sheetViews>
  <sheetFormatPr defaultRowHeight="14.4" x14ac:dyDescent="0.3"/>
  <cols>
    <col min="1" max="1" width="5" customWidth="1"/>
    <col min="2" max="2" width="9.88671875" customWidth="1"/>
    <col min="3" max="3" width="10.6640625" customWidth="1"/>
    <col min="5" max="5" width="10.44140625" customWidth="1"/>
    <col min="6" max="6" width="5.6640625" customWidth="1"/>
    <col min="7" max="7" width="17.44140625" customWidth="1"/>
    <col min="8" max="8" width="9.6640625" customWidth="1"/>
    <col min="9" max="9" width="9.88671875" customWidth="1"/>
  </cols>
  <sheetData>
    <row r="1" spans="1:10" ht="19.2" customHeight="1" thickBot="1" x14ac:dyDescent="0.35">
      <c r="A1" s="190" t="s">
        <v>15</v>
      </c>
      <c r="B1" s="190"/>
      <c r="C1" s="190"/>
      <c r="D1" s="190"/>
      <c r="E1" s="190"/>
      <c r="F1" s="190"/>
      <c r="G1" s="190"/>
      <c r="H1" s="190"/>
      <c r="I1" s="190"/>
      <c r="J1" s="5"/>
    </row>
    <row r="2" spans="1:10" ht="15" thickTop="1" x14ac:dyDescent="0.3">
      <c r="A2" s="9"/>
      <c r="B2" s="10" t="s">
        <v>164</v>
      </c>
      <c r="C2" s="10"/>
      <c r="D2" s="10"/>
      <c r="E2" s="10"/>
      <c r="F2" s="11" t="s">
        <v>16</v>
      </c>
      <c r="G2" s="10" t="s">
        <v>204</v>
      </c>
      <c r="H2" s="10"/>
      <c r="I2" s="12"/>
      <c r="J2" s="5"/>
    </row>
    <row r="3" spans="1:10" x14ac:dyDescent="0.3">
      <c r="A3" s="13"/>
      <c r="B3" s="14"/>
      <c r="C3" s="14"/>
      <c r="D3" s="14"/>
      <c r="E3" s="14"/>
      <c r="F3" s="15" t="s">
        <v>17</v>
      </c>
      <c r="G3" s="14"/>
      <c r="H3" s="14"/>
      <c r="I3" s="16"/>
      <c r="J3" s="5"/>
    </row>
    <row r="4" spans="1:10" x14ac:dyDescent="0.3">
      <c r="A4" s="17"/>
      <c r="B4" s="18"/>
      <c r="C4" s="18"/>
      <c r="D4" s="18"/>
      <c r="E4" s="18"/>
      <c r="F4" s="19"/>
      <c r="G4" s="18"/>
      <c r="H4" s="18"/>
      <c r="I4" s="20"/>
      <c r="J4" s="5"/>
    </row>
    <row r="5" spans="1:10" ht="15" thickBot="1" x14ac:dyDescent="0.35">
      <c r="A5" s="21"/>
      <c r="B5" s="22" t="s">
        <v>18</v>
      </c>
      <c r="C5" s="22"/>
      <c r="D5" s="22" t="s">
        <v>19</v>
      </c>
      <c r="E5" s="23"/>
      <c r="F5" s="23" t="s">
        <v>20</v>
      </c>
      <c r="G5" s="22"/>
      <c r="H5" s="23" t="s">
        <v>21</v>
      </c>
      <c r="I5" s="24"/>
      <c r="J5" s="5"/>
    </row>
    <row r="6" spans="1:10" ht="15" thickTop="1" x14ac:dyDescent="0.3">
      <c r="A6" s="9"/>
      <c r="B6" s="10" t="s">
        <v>22</v>
      </c>
      <c r="C6" s="10" t="s">
        <v>165</v>
      </c>
      <c r="D6" s="10"/>
      <c r="E6" s="10"/>
      <c r="F6" s="10" t="s">
        <v>23</v>
      </c>
      <c r="G6" s="162"/>
      <c r="H6" s="10"/>
      <c r="I6" s="12"/>
      <c r="J6" s="5"/>
    </row>
    <row r="7" spans="1:10" x14ac:dyDescent="0.3">
      <c r="A7" s="25"/>
      <c r="B7" s="26"/>
      <c r="C7" s="27" t="s">
        <v>166</v>
      </c>
      <c r="D7" s="27"/>
      <c r="E7" s="27"/>
      <c r="F7" s="27" t="s">
        <v>24</v>
      </c>
      <c r="G7" s="27"/>
      <c r="H7" s="27"/>
      <c r="I7" s="28"/>
      <c r="J7" s="5"/>
    </row>
    <row r="8" spans="1:10" x14ac:dyDescent="0.3">
      <c r="A8" s="13"/>
      <c r="B8" s="14" t="s">
        <v>25</v>
      </c>
      <c r="C8" s="14"/>
      <c r="D8" s="14"/>
      <c r="E8" s="14"/>
      <c r="F8" s="14" t="s">
        <v>23</v>
      </c>
      <c r="G8" s="14"/>
      <c r="H8" s="14"/>
      <c r="I8" s="16"/>
      <c r="J8" s="5"/>
    </row>
    <row r="9" spans="1:10" x14ac:dyDescent="0.3">
      <c r="A9" s="17"/>
      <c r="B9" s="19"/>
      <c r="C9" s="18"/>
      <c r="D9" s="18"/>
      <c r="E9" s="18"/>
      <c r="F9" s="27" t="s">
        <v>24</v>
      </c>
      <c r="G9" s="18"/>
      <c r="H9" s="18"/>
      <c r="I9" s="20"/>
      <c r="J9" s="5"/>
    </row>
    <row r="10" spans="1:10" x14ac:dyDescent="0.3">
      <c r="A10" s="13"/>
      <c r="B10" s="14" t="s">
        <v>26</v>
      </c>
      <c r="C10" s="14"/>
      <c r="D10" s="14"/>
      <c r="E10" s="14"/>
      <c r="F10" s="14" t="s">
        <v>23</v>
      </c>
      <c r="G10" s="14"/>
      <c r="H10" s="14"/>
      <c r="I10" s="16"/>
      <c r="J10" s="5"/>
    </row>
    <row r="11" spans="1:10" ht="15" thickBot="1" x14ac:dyDescent="0.35">
      <c r="A11" s="29"/>
      <c r="B11" s="30"/>
      <c r="C11" s="30"/>
      <c r="D11" s="30"/>
      <c r="E11" s="30"/>
      <c r="F11" s="30" t="s">
        <v>24</v>
      </c>
      <c r="G11" s="30"/>
      <c r="H11" s="30"/>
      <c r="I11" s="31"/>
      <c r="J11" s="5"/>
    </row>
    <row r="12" spans="1:10" ht="15" thickTop="1" x14ac:dyDescent="0.3">
      <c r="A12" s="32">
        <v>1</v>
      </c>
      <c r="B12" s="10" t="s">
        <v>27</v>
      </c>
      <c r="C12" s="10"/>
      <c r="D12" s="10"/>
      <c r="E12" s="33">
        <f>IF(A12&lt;&gt;0,ROUND($J$31/A12,0),0)</f>
        <v>0</v>
      </c>
      <c r="F12" s="11">
        <v>1</v>
      </c>
      <c r="G12" s="10" t="s">
        <v>28</v>
      </c>
      <c r="H12" s="10"/>
      <c r="I12" s="34">
        <f>IF(F12&lt;&gt;0,ROUND($J$31/F12,0),0)</f>
        <v>0</v>
      </c>
      <c r="J12" s="5"/>
    </row>
    <row r="13" spans="1:10" x14ac:dyDescent="0.3">
      <c r="A13" s="35">
        <v>1</v>
      </c>
      <c r="B13" s="27" t="s">
        <v>29</v>
      </c>
      <c r="C13" s="27"/>
      <c r="D13" s="27"/>
      <c r="E13" s="36">
        <f>IF(A13&lt;&gt;0,ROUND($J$31/A13,0),0)</f>
        <v>0</v>
      </c>
      <c r="F13" s="26"/>
      <c r="G13" s="27"/>
      <c r="H13" s="27"/>
      <c r="I13" s="37">
        <f>IF(F13&lt;&gt;0,ROUND($J$31/F13,0),0)</f>
        <v>0</v>
      </c>
      <c r="J13" s="5"/>
    </row>
    <row r="14" spans="1:10" ht="15" thickBot="1" x14ac:dyDescent="0.35">
      <c r="A14" s="38">
        <v>1</v>
      </c>
      <c r="B14" s="30" t="s">
        <v>30</v>
      </c>
      <c r="C14" s="30"/>
      <c r="D14" s="30"/>
      <c r="E14" s="39">
        <f>IF(A14&lt;&gt;0,ROUND($J$31/A14,0),0)</f>
        <v>0</v>
      </c>
      <c r="F14" s="40"/>
      <c r="G14" s="30"/>
      <c r="H14" s="30"/>
      <c r="I14" s="41">
        <f>IF(F14&lt;&gt;0,ROUND($J$31/F14,0),0)</f>
        <v>0</v>
      </c>
      <c r="J14" s="5"/>
    </row>
    <row r="15" spans="1:10" ht="15" thickTop="1" x14ac:dyDescent="0.3">
      <c r="A15" s="42" t="s">
        <v>31</v>
      </c>
      <c r="B15" s="43" t="s">
        <v>32</v>
      </c>
      <c r="C15" s="44" t="s">
        <v>33</v>
      </c>
      <c r="D15" s="44" t="s">
        <v>34</v>
      </c>
      <c r="E15" s="45" t="s">
        <v>35</v>
      </c>
      <c r="F15" s="42" t="s">
        <v>36</v>
      </c>
      <c r="G15" s="46" t="s">
        <v>37</v>
      </c>
      <c r="H15" s="47"/>
      <c r="I15" s="48"/>
      <c r="J15" s="5"/>
    </row>
    <row r="16" spans="1:10" x14ac:dyDescent="0.3">
      <c r="A16" s="49">
        <v>1</v>
      </c>
      <c r="B16" s="50" t="s">
        <v>38</v>
      </c>
      <c r="C16" s="163">
        <v>0</v>
      </c>
      <c r="D16" s="51">
        <v>0</v>
      </c>
      <c r="E16" s="52">
        <f>C16+D16</f>
        <v>0</v>
      </c>
      <c r="F16" s="49">
        <v>6</v>
      </c>
      <c r="G16" s="53" t="s">
        <v>39</v>
      </c>
      <c r="H16" s="54"/>
      <c r="I16" s="55">
        <v>0</v>
      </c>
      <c r="J16" s="5"/>
    </row>
    <row r="17" spans="1:10" x14ac:dyDescent="0.3">
      <c r="A17" s="56">
        <v>2</v>
      </c>
      <c r="B17" s="57" t="s">
        <v>40</v>
      </c>
      <c r="C17" s="58">
        <v>0</v>
      </c>
      <c r="D17" s="58">
        <v>0</v>
      </c>
      <c r="E17" s="52">
        <f>C17+D17</f>
        <v>0</v>
      </c>
      <c r="F17" s="56">
        <v>7</v>
      </c>
      <c r="G17" s="59" t="s">
        <v>41</v>
      </c>
      <c r="H17" s="14"/>
      <c r="I17" s="60">
        <v>0</v>
      </c>
      <c r="J17" s="5"/>
    </row>
    <row r="18" spans="1:10" x14ac:dyDescent="0.3">
      <c r="A18" s="56">
        <v>3</v>
      </c>
      <c r="B18" s="57" t="s">
        <v>42</v>
      </c>
      <c r="C18" s="58"/>
      <c r="D18" s="58"/>
      <c r="E18" s="52">
        <f>C18+D18</f>
        <v>0</v>
      </c>
      <c r="F18" s="56">
        <v>8</v>
      </c>
      <c r="G18" s="59" t="s">
        <v>43</v>
      </c>
      <c r="H18" s="14"/>
      <c r="I18" s="60">
        <v>0</v>
      </c>
      <c r="J18" s="5"/>
    </row>
    <row r="19" spans="1:10" ht="15" thickBot="1" x14ac:dyDescent="0.35">
      <c r="A19" s="56">
        <v>4</v>
      </c>
      <c r="B19" s="57" t="s">
        <v>44</v>
      </c>
      <c r="C19" s="58"/>
      <c r="D19" s="58"/>
      <c r="E19" s="61">
        <f>C19+D19</f>
        <v>0</v>
      </c>
      <c r="F19" s="56">
        <v>9</v>
      </c>
      <c r="G19" s="59" t="s">
        <v>45</v>
      </c>
      <c r="H19" s="14"/>
      <c r="I19" s="60">
        <v>0</v>
      </c>
      <c r="J19" s="5"/>
    </row>
    <row r="20" spans="1:10" ht="15" thickBot="1" x14ac:dyDescent="0.35">
      <c r="A20" s="62">
        <v>5</v>
      </c>
      <c r="B20" s="63" t="s">
        <v>46</v>
      </c>
      <c r="C20" s="64">
        <f>SUM(C16:C19)</f>
        <v>0</v>
      </c>
      <c r="D20" s="65">
        <f>SUM(D16:D19)</f>
        <v>0</v>
      </c>
      <c r="E20" s="66">
        <f>SUM(E16:E19)</f>
        <v>0</v>
      </c>
      <c r="F20" s="67">
        <v>10</v>
      </c>
      <c r="G20" s="68"/>
      <c r="H20" s="69" t="s">
        <v>47</v>
      </c>
      <c r="I20" s="70">
        <f>SUM(I16:I19)</f>
        <v>0</v>
      </c>
      <c r="J20" s="5"/>
    </row>
    <row r="21" spans="1:10" ht="15" thickTop="1" x14ac:dyDescent="0.3">
      <c r="A21" s="42" t="s">
        <v>48</v>
      </c>
      <c r="B21" s="71"/>
      <c r="C21" s="47" t="s">
        <v>49</v>
      </c>
      <c r="D21" s="47"/>
      <c r="E21" s="48"/>
      <c r="F21" s="42" t="s">
        <v>50</v>
      </c>
      <c r="G21" s="46" t="s">
        <v>51</v>
      </c>
      <c r="H21" s="47"/>
      <c r="I21" s="48"/>
      <c r="J21" s="5"/>
    </row>
    <row r="22" spans="1:10" x14ac:dyDescent="0.3">
      <c r="A22" s="49">
        <v>11</v>
      </c>
      <c r="B22" s="53" t="s">
        <v>52</v>
      </c>
      <c r="C22" s="72" t="s">
        <v>45</v>
      </c>
      <c r="D22" s="73">
        <v>0</v>
      </c>
      <c r="E22" s="55">
        <v>0</v>
      </c>
      <c r="F22" s="56">
        <v>16</v>
      </c>
      <c r="G22" s="59" t="s">
        <v>53</v>
      </c>
      <c r="H22" s="74"/>
      <c r="I22" s="60">
        <v>0</v>
      </c>
      <c r="J22" s="5"/>
    </row>
    <row r="23" spans="1:10" x14ac:dyDescent="0.3">
      <c r="A23" s="56">
        <v>12</v>
      </c>
      <c r="B23" s="59" t="s">
        <v>54</v>
      </c>
      <c r="C23" s="75"/>
      <c r="D23" s="76">
        <v>0</v>
      </c>
      <c r="E23" s="60">
        <v>0</v>
      </c>
      <c r="F23" s="56">
        <v>17</v>
      </c>
      <c r="G23" s="59" t="s">
        <v>55</v>
      </c>
      <c r="H23" s="74"/>
      <c r="I23" s="60">
        <v>0</v>
      </c>
      <c r="J23" s="5"/>
    </row>
    <row r="24" spans="1:10" x14ac:dyDescent="0.3">
      <c r="A24" s="56">
        <v>13</v>
      </c>
      <c r="B24" s="59" t="s">
        <v>56</v>
      </c>
      <c r="C24" s="75"/>
      <c r="D24" s="76">
        <v>0</v>
      </c>
      <c r="E24" s="60">
        <v>0</v>
      </c>
      <c r="F24" s="56">
        <v>18</v>
      </c>
      <c r="G24" s="59" t="s">
        <v>57</v>
      </c>
      <c r="H24" s="74"/>
      <c r="I24" s="60">
        <v>0</v>
      </c>
      <c r="J24" s="5"/>
    </row>
    <row r="25" spans="1:10" ht="15" thickBot="1" x14ac:dyDescent="0.35">
      <c r="A25" s="56">
        <v>14</v>
      </c>
      <c r="B25" s="59" t="s">
        <v>45</v>
      </c>
      <c r="C25" s="75"/>
      <c r="D25" s="76">
        <v>0</v>
      </c>
      <c r="E25" s="60">
        <v>0</v>
      </c>
      <c r="F25" s="56">
        <v>19</v>
      </c>
      <c r="G25" s="59" t="s">
        <v>45</v>
      </c>
      <c r="H25" s="74"/>
      <c r="I25" s="60">
        <v>0</v>
      </c>
      <c r="J25" s="5"/>
    </row>
    <row r="26" spans="1:10" ht="15" thickBot="1" x14ac:dyDescent="0.35">
      <c r="A26" s="62">
        <v>15</v>
      </c>
      <c r="B26" s="77"/>
      <c r="C26" s="78"/>
      <c r="D26" s="78" t="s">
        <v>58</v>
      </c>
      <c r="E26" s="70">
        <f>SUM(E22:E25)</f>
        <v>0</v>
      </c>
      <c r="F26" s="62">
        <v>20</v>
      </c>
      <c r="G26" s="77"/>
      <c r="H26" s="78" t="s">
        <v>59</v>
      </c>
      <c r="I26" s="70">
        <f>SUM(I22:I25)</f>
        <v>0</v>
      </c>
      <c r="J26" s="5"/>
    </row>
    <row r="27" spans="1:10" ht="15" thickTop="1" x14ac:dyDescent="0.3">
      <c r="A27" s="79"/>
      <c r="B27" s="80" t="s">
        <v>60</v>
      </c>
      <c r="C27" s="81"/>
      <c r="D27" s="82" t="s">
        <v>61</v>
      </c>
      <c r="E27" s="83"/>
      <c r="F27" s="42" t="s">
        <v>62</v>
      </c>
      <c r="G27" s="46" t="s">
        <v>63</v>
      </c>
      <c r="H27" s="47"/>
      <c r="I27" s="48"/>
      <c r="J27" s="5"/>
    </row>
    <row r="28" spans="1:10" x14ac:dyDescent="0.3">
      <c r="A28" s="84"/>
      <c r="B28" s="85"/>
      <c r="C28" s="86"/>
      <c r="D28" s="87"/>
      <c r="E28" s="83"/>
      <c r="F28" s="49">
        <v>21</v>
      </c>
      <c r="G28" s="53"/>
      <c r="H28" s="88" t="s">
        <v>64</v>
      </c>
      <c r="I28" s="55">
        <f>C16+D16+I22</f>
        <v>0</v>
      </c>
      <c r="J28" s="5"/>
    </row>
    <row r="29" spans="1:10" x14ac:dyDescent="0.3">
      <c r="A29" s="84"/>
      <c r="B29" s="86" t="s">
        <v>65</v>
      </c>
      <c r="C29" s="86"/>
      <c r="D29" s="89"/>
      <c r="E29" s="83"/>
      <c r="F29" s="56">
        <v>22</v>
      </c>
      <c r="G29" s="59" t="s">
        <v>66</v>
      </c>
      <c r="H29" s="90">
        <f>ROUND(E20,2)+I20+E26+I26</f>
        <v>0</v>
      </c>
      <c r="I29" s="60">
        <f>ROUND((H29*20)/100,2)</f>
        <v>0</v>
      </c>
      <c r="J29" s="5"/>
    </row>
    <row r="30" spans="1:10" ht="15" thickBot="1" x14ac:dyDescent="0.35">
      <c r="A30" s="13"/>
      <c r="B30" s="14" t="s">
        <v>67</v>
      </c>
      <c r="C30" s="14"/>
      <c r="D30" s="89"/>
      <c r="E30" s="83"/>
      <c r="F30" s="56">
        <v>23</v>
      </c>
      <c r="G30" s="59" t="s">
        <v>68</v>
      </c>
      <c r="H30" s="90"/>
      <c r="I30" s="60"/>
      <c r="J30" s="5"/>
    </row>
    <row r="31" spans="1:10" ht="15" thickBot="1" x14ac:dyDescent="0.35">
      <c r="A31" s="84"/>
      <c r="B31" s="86"/>
      <c r="C31" s="86"/>
      <c r="D31" s="89"/>
      <c r="E31" s="83"/>
      <c r="F31" s="62">
        <v>24</v>
      </c>
      <c r="G31" s="77"/>
      <c r="H31" s="78" t="s">
        <v>69</v>
      </c>
      <c r="I31" s="70">
        <f>SUM(I28:I30)</f>
        <v>0</v>
      </c>
      <c r="J31" s="5"/>
    </row>
    <row r="32" spans="1:10" ht="15.6" thickTop="1" thickBot="1" x14ac:dyDescent="0.35">
      <c r="A32" s="79"/>
      <c r="B32" s="86"/>
      <c r="C32" s="83"/>
      <c r="D32" s="91"/>
      <c r="E32" s="83"/>
      <c r="F32" s="92" t="s">
        <v>70</v>
      </c>
      <c r="G32" s="93" t="s">
        <v>71</v>
      </c>
      <c r="H32" s="94"/>
      <c r="I32" s="95">
        <v>0</v>
      </c>
      <c r="J32" s="5"/>
    </row>
    <row r="33" spans="1:10" ht="15" thickTop="1" x14ac:dyDescent="0.3">
      <c r="A33" s="96"/>
      <c r="B33" s="97"/>
      <c r="C33" s="80" t="s">
        <v>72</v>
      </c>
      <c r="D33" s="97"/>
      <c r="E33" s="97"/>
      <c r="F33" s="97"/>
      <c r="G33" s="97" t="s">
        <v>73</v>
      </c>
      <c r="H33" s="98"/>
      <c r="I33" s="99"/>
      <c r="J33" s="5"/>
    </row>
    <row r="34" spans="1:10" x14ac:dyDescent="0.3">
      <c r="A34" s="84"/>
      <c r="B34" s="85"/>
      <c r="C34" s="86"/>
      <c r="D34" s="86"/>
      <c r="E34" s="85"/>
      <c r="F34" s="86"/>
      <c r="G34" s="100"/>
      <c r="H34" s="86"/>
      <c r="I34" s="101"/>
      <c r="J34" s="5"/>
    </row>
    <row r="35" spans="1:10" x14ac:dyDescent="0.3">
      <c r="A35" s="84"/>
      <c r="B35" s="86" t="s">
        <v>65</v>
      </c>
      <c r="C35" s="86"/>
      <c r="D35" s="86"/>
      <c r="E35" s="85"/>
      <c r="F35" s="86" t="s">
        <v>65</v>
      </c>
      <c r="G35" s="86"/>
      <c r="H35" s="86"/>
      <c r="I35" s="101"/>
      <c r="J35" s="5"/>
    </row>
    <row r="36" spans="1:10" x14ac:dyDescent="0.3">
      <c r="A36" s="13"/>
      <c r="B36" s="14" t="s">
        <v>67</v>
      </c>
      <c r="C36" s="14"/>
      <c r="D36" s="14"/>
      <c r="E36" s="15"/>
      <c r="F36" s="14" t="s">
        <v>67</v>
      </c>
      <c r="G36" s="102"/>
      <c r="H36" s="14"/>
      <c r="I36" s="16"/>
      <c r="J36" s="5"/>
    </row>
    <row r="37" spans="1:10" x14ac:dyDescent="0.3">
      <c r="A37" s="84"/>
      <c r="B37" s="86" t="s">
        <v>61</v>
      </c>
      <c r="C37" s="86"/>
      <c r="D37" s="86"/>
      <c r="E37" s="85"/>
      <c r="F37" s="86" t="s">
        <v>61</v>
      </c>
      <c r="G37" s="86"/>
      <c r="H37" s="86"/>
      <c r="I37" s="101"/>
      <c r="J37" s="5"/>
    </row>
    <row r="38" spans="1:10" x14ac:dyDescent="0.3">
      <c r="A38" s="84"/>
      <c r="B38" s="86"/>
      <c r="C38" s="86"/>
      <c r="D38" s="86"/>
      <c r="E38" s="86"/>
      <c r="F38" s="86"/>
      <c r="G38" s="86"/>
      <c r="H38" s="86"/>
      <c r="I38" s="101"/>
      <c r="J38" s="5"/>
    </row>
    <row r="39" spans="1:10" x14ac:dyDescent="0.3">
      <c r="A39" s="84"/>
      <c r="B39" s="86"/>
      <c r="C39" s="86"/>
      <c r="D39" s="86"/>
      <c r="E39" s="86"/>
      <c r="F39" s="86"/>
      <c r="G39" s="86"/>
      <c r="H39" s="86"/>
      <c r="I39" s="101"/>
      <c r="J39" s="5"/>
    </row>
    <row r="40" spans="1:10" x14ac:dyDescent="0.3">
      <c r="A40" s="84"/>
      <c r="B40" s="86"/>
      <c r="C40" s="86"/>
      <c r="D40" s="86"/>
      <c r="E40" s="86"/>
      <c r="F40" s="86"/>
      <c r="G40" s="86"/>
      <c r="H40" s="86"/>
      <c r="I40" s="101"/>
      <c r="J40" s="5"/>
    </row>
    <row r="41" spans="1:10" ht="15" thickBot="1" x14ac:dyDescent="0.35">
      <c r="A41" s="29"/>
      <c r="B41" s="30"/>
      <c r="C41" s="30"/>
      <c r="D41" s="30"/>
      <c r="E41" s="30"/>
      <c r="F41" s="30"/>
      <c r="G41" s="30"/>
      <c r="H41" s="30"/>
      <c r="I41" s="31"/>
      <c r="J41" s="5"/>
    </row>
    <row r="42" spans="1:10" ht="15" thickTop="1" x14ac:dyDescent="0.3">
      <c r="A42" s="68"/>
      <c r="B42" s="68"/>
      <c r="C42" s="68"/>
      <c r="D42" s="68"/>
      <c r="E42" s="68"/>
      <c r="F42" s="68"/>
      <c r="G42" s="68"/>
      <c r="H42" s="68"/>
      <c r="I42" s="68"/>
      <c r="J42" s="5"/>
    </row>
    <row r="43" spans="1:10" x14ac:dyDescent="0.3">
      <c r="A43" s="68"/>
      <c r="B43" s="68"/>
      <c r="C43" s="68"/>
      <c r="D43" s="68"/>
      <c r="E43" s="68"/>
      <c r="F43" s="68"/>
      <c r="G43" s="68"/>
      <c r="H43" s="68"/>
      <c r="I43" s="68"/>
      <c r="J43" s="5"/>
    </row>
    <row r="44" spans="1:10" x14ac:dyDescent="0.3">
      <c r="A44" s="68"/>
      <c r="B44" s="68"/>
      <c r="C44" s="68"/>
      <c r="D44" s="68"/>
      <c r="E44" s="68"/>
      <c r="F44" s="68"/>
      <c r="G44" s="68"/>
      <c r="H44" s="68"/>
      <c r="I44" s="68"/>
      <c r="J44" s="5"/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70" zoomScaleNormal="100" workbookViewId="0">
      <selection activeCell="A112" sqref="A112:E112"/>
    </sheetView>
  </sheetViews>
  <sheetFormatPr defaultRowHeight="14.4" outlineLevelRow="1" x14ac:dyDescent="0.3"/>
  <cols>
    <col min="1" max="1" width="7.44140625" customWidth="1"/>
    <col min="2" max="2" width="56.33203125" style="3" customWidth="1"/>
    <col min="3" max="4" width="8.88671875" style="1" customWidth="1"/>
    <col min="5" max="5" width="9" style="4" customWidth="1"/>
    <col min="6" max="6" width="10.88671875" style="2" customWidth="1"/>
    <col min="7" max="7" width="11.109375" style="2" customWidth="1"/>
    <col min="9" max="9" width="13.6640625" customWidth="1"/>
    <col min="10" max="10" width="10.44140625" bestFit="1" customWidth="1"/>
  </cols>
  <sheetData>
    <row r="1" spans="1:12" s="5" customFormat="1" ht="29.4" customHeight="1" x14ac:dyDescent="0.3">
      <c r="A1" s="123"/>
      <c r="B1" s="114" t="s">
        <v>104</v>
      </c>
      <c r="C1" s="123"/>
      <c r="D1" s="114"/>
      <c r="E1" s="114"/>
      <c r="F1" s="114"/>
      <c r="G1" s="114"/>
      <c r="H1" s="114"/>
      <c r="I1" s="115"/>
      <c r="J1" s="116"/>
      <c r="K1" s="116"/>
      <c r="L1" s="117"/>
    </row>
    <row r="2" spans="1:12" s="5" customFormat="1" ht="15.6" customHeight="1" x14ac:dyDescent="0.3">
      <c r="A2" s="118" t="s">
        <v>103</v>
      </c>
      <c r="B2" s="114" t="s">
        <v>167</v>
      </c>
      <c r="C2" s="123"/>
      <c r="D2" s="114"/>
      <c r="E2" s="114"/>
      <c r="F2" s="114"/>
      <c r="G2" s="114"/>
      <c r="H2" s="114"/>
      <c r="I2" s="119"/>
      <c r="J2" s="119"/>
      <c r="K2" s="119"/>
      <c r="L2" s="117"/>
    </row>
    <row r="3" spans="1:12" s="5" customFormat="1" ht="15.6" x14ac:dyDescent="0.3">
      <c r="A3" s="118" t="s">
        <v>14</v>
      </c>
      <c r="B3" s="114" t="s">
        <v>125</v>
      </c>
      <c r="C3" s="123"/>
      <c r="D3" s="114"/>
      <c r="E3" s="114"/>
      <c r="F3" s="114"/>
      <c r="G3" s="114"/>
      <c r="H3" s="114"/>
      <c r="I3" s="120"/>
      <c r="J3" s="120"/>
      <c r="K3" s="120"/>
      <c r="L3" s="117"/>
    </row>
    <row r="4" spans="1:12" s="5" customFormat="1" x14ac:dyDescent="0.3">
      <c r="A4" s="123"/>
      <c r="B4" s="123"/>
      <c r="C4" s="125"/>
      <c r="D4" s="125"/>
      <c r="E4" s="125"/>
      <c r="F4" s="125"/>
      <c r="G4" s="125"/>
      <c r="H4" s="120"/>
      <c r="I4" s="121"/>
      <c r="J4" s="122"/>
      <c r="K4" s="121"/>
      <c r="L4" s="117"/>
    </row>
    <row r="5" spans="1:12" s="5" customFormat="1" ht="37.200000000000003" thickBot="1" x14ac:dyDescent="0.35">
      <c r="A5" s="166" t="s">
        <v>0</v>
      </c>
      <c r="B5" s="166" t="s">
        <v>185</v>
      </c>
      <c r="C5" s="166" t="s">
        <v>1</v>
      </c>
      <c r="D5" s="166" t="s">
        <v>3</v>
      </c>
      <c r="E5" s="167" t="s">
        <v>4</v>
      </c>
      <c r="F5" s="168" t="s">
        <v>5</v>
      </c>
      <c r="G5" s="168" t="s">
        <v>6</v>
      </c>
      <c r="H5" s="107"/>
    </row>
    <row r="6" spans="1:12" s="5" customFormat="1" x14ac:dyDescent="0.3">
      <c r="A6" s="177"/>
      <c r="B6" s="178" t="s">
        <v>161</v>
      </c>
      <c r="C6" s="179">
        <v>1</v>
      </c>
      <c r="D6" s="179" t="s">
        <v>95</v>
      </c>
      <c r="E6" s="184">
        <v>0</v>
      </c>
      <c r="F6" s="180">
        <f t="shared" ref="F6" si="0">C6*E6</f>
        <v>0</v>
      </c>
      <c r="G6" s="181">
        <f t="shared" ref="G6" si="1">F6*1.2</f>
        <v>0</v>
      </c>
    </row>
    <row r="7" spans="1:12" s="5" customFormat="1" x14ac:dyDescent="0.3">
      <c r="A7" s="210" t="s">
        <v>162</v>
      </c>
      <c r="B7" s="211"/>
      <c r="C7" s="211"/>
      <c r="D7" s="211"/>
      <c r="E7" s="211"/>
      <c r="F7" s="182">
        <f>SUM(F6:F6)</f>
        <v>0</v>
      </c>
      <c r="G7" s="183">
        <f>SUM(G6:G6)</f>
        <v>0</v>
      </c>
      <c r="H7" s="164"/>
      <c r="I7" s="7"/>
      <c r="J7" s="8"/>
    </row>
    <row r="8" spans="1:12" s="5" customFormat="1" ht="31.95" customHeight="1" x14ac:dyDescent="0.3">
      <c r="A8" s="197" t="s">
        <v>105</v>
      </c>
      <c r="B8" s="198"/>
      <c r="C8" s="198"/>
      <c r="D8" s="198"/>
      <c r="E8" s="198"/>
      <c r="F8" s="198"/>
      <c r="G8" s="199"/>
      <c r="H8" s="107"/>
    </row>
    <row r="9" spans="1:12" s="5" customFormat="1" ht="24.6" customHeight="1" x14ac:dyDescent="0.3">
      <c r="A9" s="169"/>
      <c r="B9" s="127" t="s">
        <v>168</v>
      </c>
      <c r="C9" s="126">
        <v>120.72</v>
      </c>
      <c r="D9" s="126" t="s">
        <v>74</v>
      </c>
      <c r="E9" s="128">
        <v>0</v>
      </c>
      <c r="F9" s="129">
        <f>SUM(E9*C9)</f>
        <v>0</v>
      </c>
      <c r="G9" s="170">
        <f>SUM(F9*1.2)</f>
        <v>0</v>
      </c>
      <c r="H9" s="107"/>
      <c r="J9" s="106"/>
    </row>
    <row r="10" spans="1:12" s="5" customFormat="1" outlineLevel="1" x14ac:dyDescent="0.3">
      <c r="A10" s="169"/>
      <c r="B10" s="130" t="s">
        <v>194</v>
      </c>
      <c r="C10" s="191"/>
      <c r="D10" s="191"/>
      <c r="E10" s="191"/>
      <c r="F10" s="191"/>
      <c r="G10" s="192"/>
      <c r="H10" s="107"/>
    </row>
    <row r="11" spans="1:12" s="5" customFormat="1" ht="15.6" customHeight="1" x14ac:dyDescent="0.3">
      <c r="A11" s="169"/>
      <c r="B11" s="127" t="s">
        <v>112</v>
      </c>
      <c r="C11" s="126">
        <v>603.6</v>
      </c>
      <c r="D11" s="126" t="s">
        <v>2</v>
      </c>
      <c r="E11" s="128">
        <v>0</v>
      </c>
      <c r="F11" s="129">
        <f>SUM(E11*C11)</f>
        <v>0</v>
      </c>
      <c r="G11" s="170">
        <f>SUM(F11*1.2)</f>
        <v>0</v>
      </c>
      <c r="H11" s="107"/>
    </row>
    <row r="12" spans="1:12" s="5" customFormat="1" ht="15.6" customHeight="1" x14ac:dyDescent="0.3">
      <c r="A12" s="169"/>
      <c r="B12" s="127" t="s">
        <v>152</v>
      </c>
      <c r="C12" s="126">
        <v>18</v>
      </c>
      <c r="D12" s="126" t="s">
        <v>74</v>
      </c>
      <c r="E12" s="128">
        <v>0</v>
      </c>
      <c r="F12" s="129">
        <f>SUM(E12*C12)</f>
        <v>0</v>
      </c>
      <c r="G12" s="170">
        <f>SUM(F12*1.2)</f>
        <v>0</v>
      </c>
      <c r="H12" s="107"/>
    </row>
    <row r="13" spans="1:12" s="5" customFormat="1" ht="15.6" hidden="1" customHeight="1" outlineLevel="1" x14ac:dyDescent="0.3">
      <c r="A13" s="169"/>
      <c r="B13" s="130" t="s">
        <v>145</v>
      </c>
      <c r="C13" s="126"/>
      <c r="D13" s="126"/>
      <c r="E13" s="128"/>
      <c r="F13" s="129"/>
      <c r="G13" s="170"/>
      <c r="H13" s="107"/>
    </row>
    <row r="14" spans="1:12" s="5" customFormat="1" ht="15.6" hidden="1" customHeight="1" outlineLevel="1" x14ac:dyDescent="0.3">
      <c r="A14" s="169"/>
      <c r="B14" s="130" t="s">
        <v>144</v>
      </c>
      <c r="C14" s="126"/>
      <c r="D14" s="126"/>
      <c r="E14" s="128"/>
      <c r="F14" s="129"/>
      <c r="G14" s="170"/>
      <c r="H14" s="107"/>
    </row>
    <row r="15" spans="1:12" s="5" customFormat="1" ht="15.6" customHeight="1" collapsed="1" x14ac:dyDescent="0.3">
      <c r="A15" s="169"/>
      <c r="B15" s="127" t="s">
        <v>137</v>
      </c>
      <c r="C15" s="126">
        <v>2</v>
      </c>
      <c r="D15" s="126" t="s">
        <v>74</v>
      </c>
      <c r="E15" s="128">
        <v>0</v>
      </c>
      <c r="F15" s="129">
        <f>SUM(E15*C15)</f>
        <v>0</v>
      </c>
      <c r="G15" s="170">
        <f>SUM(F15*1.2)</f>
        <v>0</v>
      </c>
      <c r="H15" s="107"/>
    </row>
    <row r="16" spans="1:12" s="5" customFormat="1" ht="15.6" hidden="1" customHeight="1" outlineLevel="1" x14ac:dyDescent="0.3">
      <c r="A16" s="169"/>
      <c r="B16" s="130" t="s">
        <v>138</v>
      </c>
      <c r="C16" s="126"/>
      <c r="D16" s="126"/>
      <c r="E16" s="128"/>
      <c r="F16" s="129"/>
      <c r="G16" s="170"/>
      <c r="H16" s="107"/>
    </row>
    <row r="17" spans="1:9" s="5" customFormat="1" ht="24" collapsed="1" x14ac:dyDescent="0.3">
      <c r="A17" s="169"/>
      <c r="B17" s="127" t="s">
        <v>192</v>
      </c>
      <c r="C17" s="126">
        <v>3.8159999999999998</v>
      </c>
      <c r="D17" s="126" t="s">
        <v>74</v>
      </c>
      <c r="E17" s="128">
        <v>0</v>
      </c>
      <c r="F17" s="129">
        <f>SUM(E17*C17)</f>
        <v>0</v>
      </c>
      <c r="G17" s="170">
        <f>SUM(F17*1.2)</f>
        <v>0</v>
      </c>
      <c r="H17" s="107"/>
    </row>
    <row r="18" spans="1:9" s="5" customFormat="1" ht="15.6" customHeight="1" outlineLevel="1" x14ac:dyDescent="0.3">
      <c r="A18" s="169"/>
      <c r="B18" s="130" t="s">
        <v>196</v>
      </c>
      <c r="C18" s="191"/>
      <c r="D18" s="191"/>
      <c r="E18" s="191"/>
      <c r="F18" s="191"/>
      <c r="G18" s="192"/>
      <c r="H18" s="107"/>
    </row>
    <row r="19" spans="1:9" s="5" customFormat="1" ht="40.5" customHeight="1" x14ac:dyDescent="0.3">
      <c r="A19" s="169"/>
      <c r="B19" s="127" t="s">
        <v>189</v>
      </c>
      <c r="C19" s="126">
        <v>6.48</v>
      </c>
      <c r="D19" s="126" t="s">
        <v>74</v>
      </c>
      <c r="E19" s="128">
        <v>0</v>
      </c>
      <c r="F19" s="129">
        <f>SUM(E19*C19)</f>
        <v>0</v>
      </c>
      <c r="G19" s="170">
        <f>SUM(F19*1.2)</f>
        <v>0</v>
      </c>
      <c r="H19" s="107"/>
    </row>
    <row r="20" spans="1:9" s="5" customFormat="1" outlineLevel="1" x14ac:dyDescent="0.3">
      <c r="A20" s="169"/>
      <c r="B20" s="130" t="s">
        <v>197</v>
      </c>
      <c r="C20" s="191"/>
      <c r="D20" s="191"/>
      <c r="E20" s="191"/>
      <c r="F20" s="191"/>
      <c r="G20" s="192"/>
      <c r="H20" s="107"/>
    </row>
    <row r="21" spans="1:9" s="5" customFormat="1" ht="15" customHeight="1" x14ac:dyDescent="0.3">
      <c r="A21" s="171"/>
      <c r="B21" s="134" t="s">
        <v>190</v>
      </c>
      <c r="C21" s="133">
        <v>100</v>
      </c>
      <c r="D21" s="135" t="s">
        <v>7</v>
      </c>
      <c r="E21" s="128">
        <v>0</v>
      </c>
      <c r="F21" s="136">
        <f>SUM(C21*E21)</f>
        <v>0</v>
      </c>
      <c r="G21" s="172">
        <f>SUM(F21*1.2)</f>
        <v>0</v>
      </c>
    </row>
    <row r="22" spans="1:9" s="5" customFormat="1" ht="28.5" customHeight="1" x14ac:dyDescent="0.3">
      <c r="A22" s="169"/>
      <c r="B22" s="127" t="s">
        <v>203</v>
      </c>
      <c r="C22" s="126">
        <v>2.8</v>
      </c>
      <c r="D22" s="126" t="s">
        <v>74</v>
      </c>
      <c r="E22" s="128">
        <v>0</v>
      </c>
      <c r="F22" s="129">
        <f>SUM(E22*C22)</f>
        <v>0</v>
      </c>
      <c r="G22" s="170">
        <f>SUM(F22*1.2)</f>
        <v>0</v>
      </c>
      <c r="H22" s="107"/>
      <c r="I22" s="106"/>
    </row>
    <row r="23" spans="1:9" s="5" customFormat="1" ht="27.6" customHeight="1" x14ac:dyDescent="0.3">
      <c r="A23" s="206" t="s">
        <v>87</v>
      </c>
      <c r="B23" s="207"/>
      <c r="C23" s="207"/>
      <c r="D23" s="207"/>
      <c r="E23" s="207"/>
      <c r="F23" s="138">
        <f>SUM(F9:F22)</f>
        <v>0</v>
      </c>
      <c r="G23" s="173">
        <f>SUM(F23*1.2)</f>
        <v>0</v>
      </c>
      <c r="H23" s="109"/>
      <c r="I23" s="7"/>
    </row>
    <row r="24" spans="1:9" s="5" customFormat="1" ht="33.6" customHeight="1" x14ac:dyDescent="0.3">
      <c r="A24" s="197" t="s">
        <v>113</v>
      </c>
      <c r="B24" s="198"/>
      <c r="C24" s="198"/>
      <c r="D24" s="198"/>
      <c r="E24" s="198"/>
      <c r="F24" s="198"/>
      <c r="G24" s="199"/>
      <c r="H24" s="107"/>
    </row>
    <row r="25" spans="1:9" s="5" customFormat="1" ht="15.6" customHeight="1" x14ac:dyDescent="0.3">
      <c r="A25" s="169"/>
      <c r="B25" s="165" t="s">
        <v>135</v>
      </c>
      <c r="C25" s="126"/>
      <c r="D25" s="126"/>
      <c r="E25" s="131"/>
      <c r="F25" s="129"/>
      <c r="G25" s="170"/>
      <c r="H25" s="107"/>
    </row>
    <row r="26" spans="1:9" s="5" customFormat="1" ht="24.6" customHeight="1" x14ac:dyDescent="0.3">
      <c r="A26" s="169"/>
      <c r="B26" s="127" t="s">
        <v>153</v>
      </c>
      <c r="C26" s="126">
        <v>4.032</v>
      </c>
      <c r="D26" s="126" t="s">
        <v>74</v>
      </c>
      <c r="E26" s="128">
        <v>0</v>
      </c>
      <c r="F26" s="129">
        <f>SUM(E26*C26)</f>
        <v>0</v>
      </c>
      <c r="G26" s="170">
        <f>SUM(F26*1.2)</f>
        <v>0</v>
      </c>
      <c r="H26" s="107"/>
    </row>
    <row r="27" spans="1:9" s="5" customFormat="1" ht="15.6" customHeight="1" x14ac:dyDescent="0.3">
      <c r="A27" s="169"/>
      <c r="B27" s="127" t="s">
        <v>191</v>
      </c>
      <c r="C27" s="126">
        <v>53</v>
      </c>
      <c r="D27" s="126" t="s">
        <v>8</v>
      </c>
      <c r="E27" s="128">
        <v>0</v>
      </c>
      <c r="F27" s="129">
        <f>SUM(E27*C27)</f>
        <v>0</v>
      </c>
      <c r="G27" s="170">
        <f>SUM(F27*1.2)</f>
        <v>0</v>
      </c>
      <c r="H27" s="107"/>
    </row>
    <row r="28" spans="1:9" s="5" customFormat="1" ht="15.6" customHeight="1" outlineLevel="1" x14ac:dyDescent="0.3">
      <c r="A28" s="169"/>
      <c r="B28" s="130" t="s">
        <v>198</v>
      </c>
      <c r="C28" s="191"/>
      <c r="D28" s="191"/>
      <c r="E28" s="191"/>
      <c r="F28" s="191"/>
      <c r="G28" s="192"/>
      <c r="H28" s="107"/>
    </row>
    <row r="29" spans="1:9" s="5" customFormat="1" ht="15.6" customHeight="1" x14ac:dyDescent="0.3">
      <c r="A29" s="169"/>
      <c r="B29" s="165" t="s">
        <v>107</v>
      </c>
      <c r="C29" s="191"/>
      <c r="D29" s="191"/>
      <c r="E29" s="191"/>
      <c r="F29" s="191"/>
      <c r="G29" s="192"/>
      <c r="H29" s="107"/>
    </row>
    <row r="30" spans="1:9" s="5" customFormat="1" ht="15.6" customHeight="1" x14ac:dyDescent="0.3">
      <c r="A30" s="169"/>
      <c r="B30" s="127" t="s">
        <v>159</v>
      </c>
      <c r="C30" s="126">
        <v>5.4</v>
      </c>
      <c r="D30" s="126" t="s">
        <v>74</v>
      </c>
      <c r="E30" s="128">
        <v>0</v>
      </c>
      <c r="F30" s="129">
        <f>SUM(E30*C30)</f>
        <v>0</v>
      </c>
      <c r="G30" s="170">
        <f>SUM(F30*1.2)</f>
        <v>0</v>
      </c>
      <c r="H30" s="107"/>
    </row>
    <row r="31" spans="1:9" s="5" customFormat="1" ht="15.6" customHeight="1" outlineLevel="1" x14ac:dyDescent="0.3">
      <c r="A31" s="169"/>
      <c r="B31" s="130" t="s">
        <v>136</v>
      </c>
      <c r="C31" s="191"/>
      <c r="D31" s="191"/>
      <c r="E31" s="191"/>
      <c r="F31" s="191"/>
      <c r="G31" s="192"/>
      <c r="H31" s="107"/>
    </row>
    <row r="32" spans="1:9" s="5" customFormat="1" ht="15.6" customHeight="1" x14ac:dyDescent="0.3">
      <c r="A32" s="169"/>
      <c r="B32" s="127" t="s">
        <v>154</v>
      </c>
      <c r="C32" s="126">
        <v>108</v>
      </c>
      <c r="D32" s="126" t="s">
        <v>8</v>
      </c>
      <c r="E32" s="128">
        <v>0</v>
      </c>
      <c r="F32" s="129">
        <f>SUM(E32*C32)</f>
        <v>0</v>
      </c>
      <c r="G32" s="170">
        <f>SUM(F32*1.2)</f>
        <v>0</v>
      </c>
      <c r="H32" s="107"/>
    </row>
    <row r="33" spans="1:9" s="5" customFormat="1" ht="15.6" customHeight="1" x14ac:dyDescent="0.3">
      <c r="A33" s="169"/>
      <c r="B33" s="127" t="s">
        <v>160</v>
      </c>
      <c r="C33" s="126">
        <v>108</v>
      </c>
      <c r="D33" s="126" t="s">
        <v>8</v>
      </c>
      <c r="E33" s="128">
        <v>0</v>
      </c>
      <c r="F33" s="129">
        <f>SUM(E33*C33)</f>
        <v>0</v>
      </c>
      <c r="G33" s="170">
        <f>SUM(F33*1.2)</f>
        <v>0</v>
      </c>
      <c r="H33" s="107"/>
    </row>
    <row r="34" spans="1:9" s="5" customFormat="1" ht="26.4" customHeight="1" x14ac:dyDescent="0.3">
      <c r="A34" s="169"/>
      <c r="B34" s="127" t="s">
        <v>175</v>
      </c>
      <c r="C34" s="126">
        <v>1.8</v>
      </c>
      <c r="D34" s="126" t="s">
        <v>74</v>
      </c>
      <c r="E34" s="128">
        <v>0</v>
      </c>
      <c r="F34" s="129">
        <f>SUM(E34*C34)</f>
        <v>0</v>
      </c>
      <c r="G34" s="170">
        <f>SUM(F34*1.2)</f>
        <v>0</v>
      </c>
      <c r="H34" s="107"/>
    </row>
    <row r="35" spans="1:9" s="103" customFormat="1" ht="15.6" customHeight="1" x14ac:dyDescent="0.3">
      <c r="A35" s="169"/>
      <c r="B35" s="127" t="s">
        <v>9</v>
      </c>
      <c r="C35" s="126">
        <v>7</v>
      </c>
      <c r="D35" s="126" t="s">
        <v>8</v>
      </c>
      <c r="E35" s="128">
        <v>0</v>
      </c>
      <c r="F35" s="129">
        <f>SUM(E35*C35)</f>
        <v>0</v>
      </c>
      <c r="G35" s="170">
        <f>SUM(F35*1.2)</f>
        <v>0</v>
      </c>
      <c r="H35" s="107"/>
      <c r="I35" s="5"/>
    </row>
    <row r="36" spans="1:9" s="5" customFormat="1" ht="27.6" customHeight="1" x14ac:dyDescent="0.3">
      <c r="A36" s="206" t="s">
        <v>122</v>
      </c>
      <c r="B36" s="207"/>
      <c r="C36" s="207"/>
      <c r="D36" s="207"/>
      <c r="E36" s="207"/>
      <c r="F36" s="138">
        <f>SUM(F26:F35)</f>
        <v>0</v>
      </c>
      <c r="G36" s="173">
        <f>SUM(F36*1.2)</f>
        <v>0</v>
      </c>
      <c r="H36" s="109"/>
      <c r="I36" s="7"/>
    </row>
    <row r="37" spans="1:9" s="5" customFormat="1" ht="33.6" customHeight="1" x14ac:dyDescent="0.3">
      <c r="A37" s="197" t="s">
        <v>114</v>
      </c>
      <c r="B37" s="198"/>
      <c r="C37" s="198"/>
      <c r="D37" s="198"/>
      <c r="E37" s="198"/>
      <c r="F37" s="198"/>
      <c r="G37" s="199"/>
      <c r="H37" s="107"/>
    </row>
    <row r="38" spans="1:9" s="5" customFormat="1" ht="15.6" customHeight="1" x14ac:dyDescent="0.3">
      <c r="A38" s="169"/>
      <c r="B38" s="165" t="s">
        <v>123</v>
      </c>
      <c r="C38" s="126"/>
      <c r="D38" s="126"/>
      <c r="E38" s="131"/>
      <c r="F38" s="129"/>
      <c r="G38" s="170"/>
      <c r="H38" s="107"/>
    </row>
    <row r="39" spans="1:9" s="5" customFormat="1" ht="15.6" customHeight="1" x14ac:dyDescent="0.3">
      <c r="A39" s="169"/>
      <c r="B39" s="127" t="s">
        <v>12</v>
      </c>
      <c r="C39" s="132">
        <v>244</v>
      </c>
      <c r="D39" s="132" t="s">
        <v>2</v>
      </c>
      <c r="E39" s="128">
        <v>0</v>
      </c>
      <c r="F39" s="129">
        <f>SUM(E39*C39)</f>
        <v>0</v>
      </c>
      <c r="G39" s="170">
        <f>SUM(F39*1.2)</f>
        <v>0</v>
      </c>
      <c r="H39" s="107"/>
    </row>
    <row r="40" spans="1:9" s="5" customFormat="1" ht="15.6" customHeight="1" outlineLevel="1" x14ac:dyDescent="0.3">
      <c r="A40" s="169"/>
      <c r="B40" s="130" t="s">
        <v>146</v>
      </c>
      <c r="C40" s="208"/>
      <c r="D40" s="208"/>
      <c r="E40" s="208"/>
      <c r="F40" s="208"/>
      <c r="G40" s="209"/>
      <c r="H40" s="107"/>
    </row>
    <row r="41" spans="1:9" s="5" customFormat="1" ht="15.6" customHeight="1" outlineLevel="1" x14ac:dyDescent="0.3">
      <c r="A41" s="169"/>
      <c r="B41" s="130" t="s">
        <v>147</v>
      </c>
      <c r="C41" s="208"/>
      <c r="D41" s="208"/>
      <c r="E41" s="208"/>
      <c r="F41" s="208"/>
      <c r="G41" s="209"/>
      <c r="H41" s="107"/>
    </row>
    <row r="42" spans="1:9" s="5" customFormat="1" ht="15.6" customHeight="1" x14ac:dyDescent="0.3">
      <c r="A42" s="169"/>
      <c r="B42" s="127" t="s">
        <v>78</v>
      </c>
      <c r="C42" s="132">
        <f>SUM(C39)</f>
        <v>244</v>
      </c>
      <c r="D42" s="132" t="s">
        <v>2</v>
      </c>
      <c r="E42" s="128">
        <v>0</v>
      </c>
      <c r="F42" s="129">
        <f>SUM(E42*C42)</f>
        <v>0</v>
      </c>
      <c r="G42" s="170">
        <f>SUM(F42*1.2)</f>
        <v>0</v>
      </c>
      <c r="H42" s="107"/>
    </row>
    <row r="43" spans="1:9" s="5" customFormat="1" ht="15.6" customHeight="1" x14ac:dyDescent="0.3">
      <c r="A43" s="169"/>
      <c r="B43" s="127" t="s">
        <v>98</v>
      </c>
      <c r="C43" s="132">
        <v>34</v>
      </c>
      <c r="D43" s="132" t="s">
        <v>7</v>
      </c>
      <c r="E43" s="128">
        <v>0</v>
      </c>
      <c r="F43" s="129">
        <f>SUM(E43*C43)</f>
        <v>0</v>
      </c>
      <c r="G43" s="170">
        <f>SUM(F43*1.2)</f>
        <v>0</v>
      </c>
      <c r="H43" s="107"/>
    </row>
    <row r="44" spans="1:9" s="5" customFormat="1" ht="15.6" customHeight="1" x14ac:dyDescent="0.3">
      <c r="A44" s="169"/>
      <c r="B44" s="127" t="s">
        <v>99</v>
      </c>
      <c r="C44" s="132">
        <v>126</v>
      </c>
      <c r="D44" s="132" t="s">
        <v>7</v>
      </c>
      <c r="E44" s="128">
        <v>0</v>
      </c>
      <c r="F44" s="129">
        <f>SUM(E44*C44)</f>
        <v>0</v>
      </c>
      <c r="G44" s="170">
        <f>SUM(F44*1.2)</f>
        <v>0</v>
      </c>
      <c r="H44" s="107"/>
    </row>
    <row r="45" spans="1:9" s="5" customFormat="1" ht="15.6" customHeight="1" x14ac:dyDescent="0.3">
      <c r="A45" s="169"/>
      <c r="B45" s="127" t="s">
        <v>100</v>
      </c>
      <c r="C45" s="126">
        <f>SUM(C43:C44)</f>
        <v>160</v>
      </c>
      <c r="D45" s="126" t="s">
        <v>7</v>
      </c>
      <c r="E45" s="128">
        <v>0</v>
      </c>
      <c r="F45" s="129">
        <f>SUM(E45*C45)</f>
        <v>0</v>
      </c>
      <c r="G45" s="170">
        <f>SUM(F45*1.2)</f>
        <v>0</v>
      </c>
      <c r="H45" s="107"/>
    </row>
    <row r="46" spans="1:9" s="5" customFormat="1" ht="15.6" customHeight="1" x14ac:dyDescent="0.3">
      <c r="A46" s="169"/>
      <c r="B46" s="127" t="s">
        <v>80</v>
      </c>
      <c r="C46" s="126">
        <v>32.4</v>
      </c>
      <c r="D46" s="126" t="s">
        <v>75</v>
      </c>
      <c r="E46" s="128">
        <v>0</v>
      </c>
      <c r="F46" s="129">
        <f>SUM(E46*C46)</f>
        <v>0</v>
      </c>
      <c r="G46" s="170">
        <f>SUM(F46*1.2)</f>
        <v>0</v>
      </c>
      <c r="H46" s="107"/>
    </row>
    <row r="47" spans="1:9" s="5" customFormat="1" ht="15.6" customHeight="1" outlineLevel="1" x14ac:dyDescent="0.3">
      <c r="A47" s="169"/>
      <c r="B47" s="130" t="s">
        <v>149</v>
      </c>
      <c r="C47" s="191"/>
      <c r="D47" s="191"/>
      <c r="E47" s="191"/>
      <c r="F47" s="191"/>
      <c r="G47" s="192"/>
      <c r="H47" s="107"/>
    </row>
    <row r="48" spans="1:9" s="5" customFormat="1" ht="15.6" customHeight="1" outlineLevel="1" x14ac:dyDescent="0.3">
      <c r="A48" s="169"/>
      <c r="B48" s="130" t="s">
        <v>150</v>
      </c>
      <c r="C48" s="191"/>
      <c r="D48" s="191"/>
      <c r="E48" s="191"/>
      <c r="F48" s="191"/>
      <c r="G48" s="192"/>
      <c r="H48" s="107"/>
    </row>
    <row r="49" spans="1:9" s="5" customFormat="1" x14ac:dyDescent="0.3">
      <c r="A49" s="169"/>
      <c r="B49" s="127" t="s">
        <v>79</v>
      </c>
      <c r="C49" s="126">
        <v>32.4</v>
      </c>
      <c r="D49" s="126" t="s">
        <v>75</v>
      </c>
      <c r="E49" s="128">
        <v>0</v>
      </c>
      <c r="F49" s="129">
        <f>SUM(E49*C49)</f>
        <v>0</v>
      </c>
      <c r="G49" s="170">
        <f>SUM(F49*1.2)</f>
        <v>0</v>
      </c>
      <c r="H49" s="107"/>
    </row>
    <row r="50" spans="1:9" s="5" customFormat="1" ht="15.6" customHeight="1" x14ac:dyDescent="0.3">
      <c r="A50" s="169"/>
      <c r="B50" s="127" t="s">
        <v>77</v>
      </c>
      <c r="C50" s="126">
        <v>48</v>
      </c>
      <c r="D50" s="126" t="s">
        <v>2</v>
      </c>
      <c r="E50" s="128">
        <v>0</v>
      </c>
      <c r="F50" s="129">
        <f>SUM(E50*C50)</f>
        <v>0</v>
      </c>
      <c r="G50" s="170">
        <f>SUM(F50*1.2)</f>
        <v>0</v>
      </c>
      <c r="H50" s="107"/>
    </row>
    <row r="51" spans="1:9" s="5" customFormat="1" ht="15.6" hidden="1" customHeight="1" outlineLevel="1" x14ac:dyDescent="0.3">
      <c r="A51" s="169"/>
      <c r="B51" s="130" t="s">
        <v>148</v>
      </c>
      <c r="C51" s="126"/>
      <c r="D51" s="126"/>
      <c r="E51" s="128"/>
      <c r="F51" s="129"/>
      <c r="G51" s="170"/>
      <c r="H51" s="107"/>
    </row>
    <row r="52" spans="1:9" s="5" customFormat="1" ht="27.6" customHeight="1" collapsed="1" x14ac:dyDescent="0.3">
      <c r="A52" s="206" t="s">
        <v>120</v>
      </c>
      <c r="B52" s="207"/>
      <c r="C52" s="207"/>
      <c r="D52" s="207"/>
      <c r="E52" s="207"/>
      <c r="F52" s="138">
        <f>SUM(F39:F50)</f>
        <v>0</v>
      </c>
      <c r="G52" s="173">
        <f>SUM(F52*1.2)</f>
        <v>0</v>
      </c>
      <c r="H52" s="109"/>
      <c r="I52" s="7"/>
    </row>
    <row r="53" spans="1:9" s="5" customFormat="1" ht="38.4" customHeight="1" x14ac:dyDescent="0.3">
      <c r="A53" s="197" t="s">
        <v>115</v>
      </c>
      <c r="B53" s="198"/>
      <c r="C53" s="198"/>
      <c r="D53" s="198"/>
      <c r="E53" s="198"/>
      <c r="F53" s="198"/>
      <c r="G53" s="199"/>
      <c r="H53" s="113"/>
      <c r="I53" s="113"/>
    </row>
    <row r="54" spans="1:9" s="5" customFormat="1" ht="15.6" customHeight="1" x14ac:dyDescent="0.3">
      <c r="A54" s="169"/>
      <c r="B54" s="165" t="s">
        <v>106</v>
      </c>
      <c r="C54" s="152"/>
      <c r="D54" s="126"/>
      <c r="E54" s="131"/>
      <c r="F54" s="129"/>
      <c r="G54" s="170"/>
      <c r="H54" s="107"/>
    </row>
    <row r="55" spans="1:9" s="5" customFormat="1" ht="15.6" customHeight="1" x14ac:dyDescent="0.3">
      <c r="A55" s="169"/>
      <c r="B55" s="127" t="s">
        <v>176</v>
      </c>
      <c r="C55" s="126">
        <v>209</v>
      </c>
      <c r="D55" s="126" t="s">
        <v>75</v>
      </c>
      <c r="E55" s="128">
        <v>0</v>
      </c>
      <c r="F55" s="129">
        <f>SUM(E55*C55)</f>
        <v>0</v>
      </c>
      <c r="G55" s="170">
        <f>SUM(F55*1.2)</f>
        <v>0</v>
      </c>
      <c r="H55" s="107"/>
    </row>
    <row r="56" spans="1:9" s="5" customFormat="1" ht="15.6" customHeight="1" outlineLevel="1" x14ac:dyDescent="0.3">
      <c r="A56" s="169"/>
      <c r="B56" s="130" t="s">
        <v>177</v>
      </c>
      <c r="C56" s="191"/>
      <c r="D56" s="191"/>
      <c r="E56" s="191"/>
      <c r="F56" s="191"/>
      <c r="G56" s="192"/>
      <c r="H56" s="107"/>
    </row>
    <row r="57" spans="1:9" s="5" customFormat="1" ht="15.6" customHeight="1" x14ac:dyDescent="0.3">
      <c r="A57" s="169"/>
      <c r="B57" s="127" t="s">
        <v>116</v>
      </c>
      <c r="C57" s="126">
        <v>603.6</v>
      </c>
      <c r="D57" s="126" t="s">
        <v>2</v>
      </c>
      <c r="E57" s="128">
        <v>0</v>
      </c>
      <c r="F57" s="129">
        <f>SUM(E57*C57)</f>
        <v>0</v>
      </c>
      <c r="G57" s="170">
        <f>SUM(F57*1.2)</f>
        <v>0</v>
      </c>
      <c r="H57" s="107"/>
    </row>
    <row r="58" spans="1:9" s="5" customFormat="1" ht="15.6" customHeight="1" outlineLevel="1" x14ac:dyDescent="0.3">
      <c r="A58" s="169"/>
      <c r="B58" s="130" t="s">
        <v>178</v>
      </c>
      <c r="C58" s="191"/>
      <c r="D58" s="191"/>
      <c r="E58" s="191"/>
      <c r="F58" s="191"/>
      <c r="G58" s="192"/>
      <c r="H58" s="107"/>
    </row>
    <row r="59" spans="1:9" s="5" customFormat="1" ht="27" customHeight="1" x14ac:dyDescent="0.3">
      <c r="A59" s="169"/>
      <c r="B59" s="127" t="s">
        <v>117</v>
      </c>
      <c r="C59" s="126">
        <f>SUM(C57)</f>
        <v>603.6</v>
      </c>
      <c r="D59" s="126" t="s">
        <v>2</v>
      </c>
      <c r="E59" s="128">
        <v>0</v>
      </c>
      <c r="F59" s="129">
        <f>SUM(E59*C59)</f>
        <v>0</v>
      </c>
      <c r="G59" s="170">
        <f>SUM(F59*1.2)</f>
        <v>0</v>
      </c>
      <c r="H59" s="107"/>
    </row>
    <row r="60" spans="1:9" s="5" customFormat="1" x14ac:dyDescent="0.3">
      <c r="A60" s="169"/>
      <c r="B60" s="127" t="s">
        <v>179</v>
      </c>
      <c r="C60" s="126">
        <v>110</v>
      </c>
      <c r="D60" s="126" t="s">
        <v>75</v>
      </c>
      <c r="E60" s="128">
        <v>0</v>
      </c>
      <c r="F60" s="129">
        <f>SUM(E60*C60)</f>
        <v>0</v>
      </c>
      <c r="G60" s="170">
        <f>SUM(F60*1.2)</f>
        <v>0</v>
      </c>
      <c r="H60" s="107"/>
    </row>
    <row r="61" spans="1:9" s="5" customFormat="1" ht="15.6" customHeight="1" outlineLevel="1" x14ac:dyDescent="0.3">
      <c r="A61" s="169"/>
      <c r="B61" s="130" t="s">
        <v>180</v>
      </c>
      <c r="C61" s="191"/>
      <c r="D61" s="191"/>
      <c r="E61" s="191"/>
      <c r="F61" s="191"/>
      <c r="G61" s="192"/>
      <c r="H61" s="107"/>
    </row>
    <row r="62" spans="1:9" s="5" customFormat="1" ht="15.6" customHeight="1" x14ac:dyDescent="0.3">
      <c r="A62" s="169"/>
      <c r="B62" s="127" t="s">
        <v>118</v>
      </c>
      <c r="C62" s="126">
        <v>603.6</v>
      </c>
      <c r="D62" s="126" t="s">
        <v>2</v>
      </c>
      <c r="E62" s="128">
        <v>0</v>
      </c>
      <c r="F62" s="129">
        <f>SUM(E62*C62)</f>
        <v>0</v>
      </c>
      <c r="G62" s="170">
        <f>SUM(F62*1.2)</f>
        <v>0</v>
      </c>
      <c r="H62" s="107"/>
    </row>
    <row r="63" spans="1:9" s="5" customFormat="1" ht="15.6" customHeight="1" outlineLevel="1" x14ac:dyDescent="0.3">
      <c r="A63" s="169"/>
      <c r="B63" s="130" t="s">
        <v>178</v>
      </c>
      <c r="C63" s="191"/>
      <c r="D63" s="191"/>
      <c r="E63" s="191"/>
      <c r="F63" s="191"/>
      <c r="G63" s="192"/>
      <c r="H63" s="107"/>
    </row>
    <row r="64" spans="1:9" s="5" customFormat="1" ht="15.6" customHeight="1" x14ac:dyDescent="0.3">
      <c r="A64" s="169"/>
      <c r="B64" s="127" t="s">
        <v>119</v>
      </c>
      <c r="C64" s="126">
        <f>SUM(C62)</f>
        <v>603.6</v>
      </c>
      <c r="D64" s="126" t="s">
        <v>2</v>
      </c>
      <c r="E64" s="128">
        <v>0</v>
      </c>
      <c r="F64" s="129">
        <f>SUM(E64*C64)</f>
        <v>0</v>
      </c>
      <c r="G64" s="170">
        <f>SUM(F64*1.2)</f>
        <v>0</v>
      </c>
      <c r="H64" s="107"/>
    </row>
    <row r="65" spans="1:10" s="5" customFormat="1" x14ac:dyDescent="0.3">
      <c r="A65" s="169"/>
      <c r="B65" s="127" t="s">
        <v>171</v>
      </c>
      <c r="C65" s="126">
        <v>45</v>
      </c>
      <c r="D65" s="126" t="s">
        <v>75</v>
      </c>
      <c r="E65" s="128">
        <v>0</v>
      </c>
      <c r="F65" s="129">
        <f>SUM(E65*C65)</f>
        <v>0</v>
      </c>
      <c r="G65" s="170">
        <f>SUM(F65*1.2)</f>
        <v>0</v>
      </c>
      <c r="H65" s="107"/>
    </row>
    <row r="66" spans="1:10" s="5" customFormat="1" ht="15.6" customHeight="1" outlineLevel="1" x14ac:dyDescent="0.3">
      <c r="A66" s="169"/>
      <c r="B66" s="130" t="s">
        <v>181</v>
      </c>
      <c r="C66" s="191"/>
      <c r="D66" s="191"/>
      <c r="E66" s="191"/>
      <c r="F66" s="191"/>
      <c r="G66" s="192"/>
      <c r="H66" s="107"/>
    </row>
    <row r="67" spans="1:10" s="5" customFormat="1" ht="15.6" customHeight="1" x14ac:dyDescent="0.3">
      <c r="A67" s="169"/>
      <c r="B67" s="127" t="s">
        <v>118</v>
      </c>
      <c r="C67" s="126">
        <v>603.6</v>
      </c>
      <c r="D67" s="126" t="s">
        <v>2</v>
      </c>
      <c r="E67" s="128">
        <v>0</v>
      </c>
      <c r="F67" s="129">
        <f>SUM(E67*C67)</f>
        <v>0</v>
      </c>
      <c r="G67" s="170">
        <f>SUM(F67*1.2)</f>
        <v>0</v>
      </c>
      <c r="H67" s="107"/>
    </row>
    <row r="68" spans="1:10" s="5" customFormat="1" ht="15.6" customHeight="1" outlineLevel="1" x14ac:dyDescent="0.3">
      <c r="A68" s="169"/>
      <c r="B68" s="130" t="s">
        <v>178</v>
      </c>
      <c r="C68" s="191"/>
      <c r="D68" s="191"/>
      <c r="E68" s="191"/>
      <c r="F68" s="191"/>
      <c r="G68" s="192"/>
      <c r="H68" s="107"/>
    </row>
    <row r="69" spans="1:10" s="5" customFormat="1" ht="15.6" customHeight="1" x14ac:dyDescent="0.3">
      <c r="A69" s="169"/>
      <c r="B69" s="127" t="s">
        <v>119</v>
      </c>
      <c r="C69" s="126">
        <f>SUM(C67)</f>
        <v>603.6</v>
      </c>
      <c r="D69" s="126" t="s">
        <v>2</v>
      </c>
      <c r="E69" s="128">
        <v>0</v>
      </c>
      <c r="F69" s="129">
        <f>SUM(E69*C69)</f>
        <v>0</v>
      </c>
      <c r="G69" s="170">
        <f t="shared" ref="G69:G70" si="2">SUM(F69*1.2)</f>
        <v>0</v>
      </c>
      <c r="H69" s="107"/>
    </row>
    <row r="70" spans="1:10" s="5" customFormat="1" ht="30.6" customHeight="1" x14ac:dyDescent="0.3">
      <c r="A70" s="206" t="s">
        <v>121</v>
      </c>
      <c r="B70" s="207"/>
      <c r="C70" s="207"/>
      <c r="D70" s="207"/>
      <c r="E70" s="207"/>
      <c r="F70" s="138">
        <f>SUM(F55:F69)</f>
        <v>0</v>
      </c>
      <c r="G70" s="173">
        <f t="shared" si="2"/>
        <v>0</v>
      </c>
      <c r="H70" s="109"/>
      <c r="I70" s="7"/>
    </row>
    <row r="71" spans="1:10" s="5" customFormat="1" ht="45.6" customHeight="1" x14ac:dyDescent="0.3">
      <c r="A71" s="197" t="s">
        <v>195</v>
      </c>
      <c r="B71" s="198"/>
      <c r="C71" s="198"/>
      <c r="D71" s="198"/>
      <c r="E71" s="198"/>
      <c r="F71" s="198"/>
      <c r="G71" s="199"/>
      <c r="H71" s="107"/>
      <c r="J71" s="6"/>
    </row>
    <row r="72" spans="1:10" s="5" customFormat="1" ht="35.4" x14ac:dyDescent="0.3">
      <c r="A72" s="169"/>
      <c r="B72" s="127" t="s">
        <v>206</v>
      </c>
      <c r="C72" s="126">
        <v>603.6</v>
      </c>
      <c r="D72" s="126" t="s">
        <v>2</v>
      </c>
      <c r="E72" s="128">
        <v>0</v>
      </c>
      <c r="F72" s="129">
        <f>SUM(C72*E72)</f>
        <v>0</v>
      </c>
      <c r="G72" s="170">
        <f>SUM(F72*1.2)</f>
        <v>0</v>
      </c>
      <c r="H72" s="112"/>
      <c r="I72" s="6"/>
      <c r="J72" s="6"/>
    </row>
    <row r="73" spans="1:10" s="5" customFormat="1" ht="15.6" customHeight="1" x14ac:dyDescent="0.3">
      <c r="A73" s="169"/>
      <c r="B73" s="127" t="s">
        <v>174</v>
      </c>
      <c r="C73" s="126">
        <v>180</v>
      </c>
      <c r="D73" s="126" t="s">
        <v>81</v>
      </c>
      <c r="E73" s="128">
        <v>0</v>
      </c>
      <c r="F73" s="129">
        <f>SUM(C73*E73)</f>
        <v>0</v>
      </c>
      <c r="G73" s="170">
        <f>SUM(F73*1.2)</f>
        <v>0</v>
      </c>
      <c r="H73" s="112"/>
      <c r="I73" s="6"/>
    </row>
    <row r="74" spans="1:10" s="5" customFormat="1" ht="15.6" customHeight="1" x14ac:dyDescent="0.3">
      <c r="A74" s="169"/>
      <c r="B74" s="127" t="s">
        <v>102</v>
      </c>
      <c r="C74" s="126">
        <v>500</v>
      </c>
      <c r="D74" s="126" t="s">
        <v>7</v>
      </c>
      <c r="E74" s="128">
        <v>0</v>
      </c>
      <c r="F74" s="129">
        <f>SUM(C74*E74)</f>
        <v>0</v>
      </c>
      <c r="G74" s="170">
        <f>SUM(F74*1.2)</f>
        <v>0</v>
      </c>
      <c r="H74" s="107"/>
      <c r="J74" s="6"/>
    </row>
    <row r="75" spans="1:10" s="5" customFormat="1" ht="37.200000000000003" customHeight="1" x14ac:dyDescent="0.3">
      <c r="A75" s="169"/>
      <c r="B75" s="127" t="s">
        <v>208</v>
      </c>
      <c r="C75" s="126">
        <v>289</v>
      </c>
      <c r="D75" s="126" t="s">
        <v>7</v>
      </c>
      <c r="E75" s="128">
        <v>0</v>
      </c>
      <c r="F75" s="129">
        <f>SUM(C75*E75)</f>
        <v>0</v>
      </c>
      <c r="G75" s="170">
        <f>SUM(F75*1.2)</f>
        <v>0</v>
      </c>
      <c r="H75" s="112"/>
      <c r="I75" s="6"/>
    </row>
    <row r="76" spans="1:10" s="5" customFormat="1" ht="14.4" customHeight="1" outlineLevel="1" x14ac:dyDescent="0.3">
      <c r="A76" s="169"/>
      <c r="B76" s="161" t="s">
        <v>139</v>
      </c>
      <c r="C76" s="191"/>
      <c r="D76" s="191"/>
      <c r="E76" s="191"/>
      <c r="F76" s="191"/>
      <c r="G76" s="192"/>
      <c r="H76" s="112"/>
      <c r="I76" s="6"/>
    </row>
    <row r="77" spans="1:10" s="5" customFormat="1" ht="14.4" customHeight="1" outlineLevel="1" x14ac:dyDescent="0.3">
      <c r="A77" s="169"/>
      <c r="B77" s="161" t="s">
        <v>199</v>
      </c>
      <c r="C77" s="191"/>
      <c r="D77" s="191"/>
      <c r="E77" s="191"/>
      <c r="F77" s="191"/>
      <c r="G77" s="192"/>
      <c r="H77" s="112"/>
      <c r="I77" s="6"/>
    </row>
    <row r="78" spans="1:10" s="5" customFormat="1" ht="14.4" customHeight="1" outlineLevel="1" x14ac:dyDescent="0.3">
      <c r="A78" s="169"/>
      <c r="B78" s="161" t="s">
        <v>169</v>
      </c>
      <c r="C78" s="191"/>
      <c r="D78" s="191"/>
      <c r="E78" s="191"/>
      <c r="F78" s="191"/>
      <c r="G78" s="192"/>
      <c r="H78" s="112"/>
      <c r="I78" s="6"/>
    </row>
    <row r="79" spans="1:10" s="5" customFormat="1" ht="15.6" customHeight="1" x14ac:dyDescent="0.3">
      <c r="A79" s="169"/>
      <c r="B79" s="127" t="s">
        <v>173</v>
      </c>
      <c r="C79" s="126">
        <v>16</v>
      </c>
      <c r="D79" s="126" t="s">
        <v>82</v>
      </c>
      <c r="E79" s="128">
        <v>0</v>
      </c>
      <c r="F79" s="129">
        <f>SUM(C79*E79)</f>
        <v>0</v>
      </c>
      <c r="G79" s="170">
        <f>SUM(F79*1.2)</f>
        <v>0</v>
      </c>
      <c r="H79" s="107"/>
    </row>
    <row r="80" spans="1:10" s="5" customFormat="1" ht="15.6" customHeight="1" outlineLevel="1" x14ac:dyDescent="0.3">
      <c r="A80" s="169"/>
      <c r="B80" s="130" t="s">
        <v>207</v>
      </c>
      <c r="C80" s="191"/>
      <c r="D80" s="191"/>
      <c r="E80" s="191"/>
      <c r="F80" s="191"/>
      <c r="G80" s="192"/>
      <c r="H80" s="107"/>
    </row>
    <row r="81" spans="1:10" s="5" customFormat="1" ht="15.6" customHeight="1" x14ac:dyDescent="0.3">
      <c r="A81" s="169"/>
      <c r="B81" s="127" t="s">
        <v>200</v>
      </c>
      <c r="C81" s="126">
        <v>603.6</v>
      </c>
      <c r="D81" s="126" t="s">
        <v>2</v>
      </c>
      <c r="E81" s="128">
        <v>0</v>
      </c>
      <c r="F81" s="129">
        <f>SUM(C81*E81)</f>
        <v>0</v>
      </c>
      <c r="G81" s="170">
        <f>SUM(F81*1.2)</f>
        <v>0</v>
      </c>
      <c r="H81" s="107"/>
    </row>
    <row r="82" spans="1:10" s="5" customFormat="1" ht="30" customHeight="1" x14ac:dyDescent="0.3">
      <c r="A82" s="200" t="s">
        <v>88</v>
      </c>
      <c r="B82" s="201"/>
      <c r="C82" s="201"/>
      <c r="D82" s="201"/>
      <c r="E82" s="201"/>
      <c r="F82" s="138">
        <f>SUM(F72:F81)</f>
        <v>0</v>
      </c>
      <c r="G82" s="173">
        <f>SUM(F82*1.2)</f>
        <v>0</v>
      </c>
      <c r="H82" s="111"/>
      <c r="I82" s="7"/>
      <c r="J82" s="6"/>
    </row>
    <row r="83" spans="1:10" s="5" customFormat="1" ht="39" customHeight="1" x14ac:dyDescent="0.3">
      <c r="A83" s="197" t="s">
        <v>109</v>
      </c>
      <c r="B83" s="198"/>
      <c r="C83" s="198"/>
      <c r="D83" s="198"/>
      <c r="E83" s="198"/>
      <c r="F83" s="198"/>
      <c r="G83" s="199"/>
      <c r="H83" s="110"/>
    </row>
    <row r="84" spans="1:10" s="5" customFormat="1" x14ac:dyDescent="0.3">
      <c r="A84" s="169"/>
      <c r="B84" s="127" t="s">
        <v>83</v>
      </c>
      <c r="C84" s="126">
        <v>1</v>
      </c>
      <c r="D84" s="126" t="s">
        <v>10</v>
      </c>
      <c r="E84" s="131">
        <v>0</v>
      </c>
      <c r="F84" s="129">
        <f t="shared" ref="F84:F90" si="3">SUM(C84*E84)</f>
        <v>0</v>
      </c>
      <c r="G84" s="170">
        <f t="shared" ref="G84:G91" si="4">SUM(F84*1.2)</f>
        <v>0</v>
      </c>
      <c r="H84" s="112"/>
      <c r="I84" s="6"/>
    </row>
    <row r="85" spans="1:10" s="5" customFormat="1" x14ac:dyDescent="0.3">
      <c r="A85" s="169"/>
      <c r="B85" s="127" t="s">
        <v>143</v>
      </c>
      <c r="C85" s="126">
        <v>1</v>
      </c>
      <c r="D85" s="126" t="s">
        <v>10</v>
      </c>
      <c r="E85" s="131">
        <v>0</v>
      </c>
      <c r="F85" s="129">
        <f t="shared" si="3"/>
        <v>0</v>
      </c>
      <c r="G85" s="170">
        <f t="shared" si="4"/>
        <v>0</v>
      </c>
      <c r="H85" s="112"/>
      <c r="I85" s="6"/>
    </row>
    <row r="86" spans="1:10" s="107" customFormat="1" x14ac:dyDescent="0.3">
      <c r="A86" s="169"/>
      <c r="B86" s="134" t="s">
        <v>201</v>
      </c>
      <c r="C86" s="126">
        <v>1</v>
      </c>
      <c r="D86" s="126" t="s">
        <v>10</v>
      </c>
      <c r="E86" s="131">
        <v>0</v>
      </c>
      <c r="F86" s="136">
        <f>SUM(C86*E86)</f>
        <v>0</v>
      </c>
      <c r="G86" s="172">
        <f t="shared" si="4"/>
        <v>0</v>
      </c>
      <c r="H86" s="110"/>
    </row>
    <row r="87" spans="1:10" s="107" customFormat="1" x14ac:dyDescent="0.3">
      <c r="A87" s="169"/>
      <c r="B87" s="134" t="s">
        <v>202</v>
      </c>
      <c r="C87" s="133">
        <v>2</v>
      </c>
      <c r="D87" s="133" t="s">
        <v>10</v>
      </c>
      <c r="E87" s="131">
        <v>0</v>
      </c>
      <c r="F87" s="136">
        <f>SUM(C87*E87)</f>
        <v>0</v>
      </c>
      <c r="G87" s="172">
        <f t="shared" si="4"/>
        <v>0</v>
      </c>
      <c r="H87" s="110"/>
    </row>
    <row r="88" spans="1:10" s="107" customFormat="1" x14ac:dyDescent="0.3">
      <c r="A88" s="169"/>
      <c r="B88" s="134" t="s">
        <v>193</v>
      </c>
      <c r="C88" s="133">
        <v>2</v>
      </c>
      <c r="D88" s="133" t="s">
        <v>10</v>
      </c>
      <c r="E88" s="131">
        <v>0</v>
      </c>
      <c r="F88" s="136">
        <f>SUM(C88*E88)</f>
        <v>0</v>
      </c>
      <c r="G88" s="172">
        <f t="shared" si="4"/>
        <v>0</v>
      </c>
      <c r="H88" s="110"/>
    </row>
    <row r="89" spans="1:10" s="5" customFormat="1" ht="27" customHeight="1" x14ac:dyDescent="0.3">
      <c r="A89" s="169"/>
      <c r="B89" s="127" t="s">
        <v>182</v>
      </c>
      <c r="C89" s="126">
        <v>2</v>
      </c>
      <c r="D89" s="126" t="s">
        <v>8</v>
      </c>
      <c r="E89" s="131">
        <v>0</v>
      </c>
      <c r="F89" s="129">
        <f t="shared" si="3"/>
        <v>0</v>
      </c>
      <c r="G89" s="170">
        <f t="shared" si="4"/>
        <v>0</v>
      </c>
      <c r="H89" s="110"/>
    </row>
    <row r="90" spans="1:10" s="5" customFormat="1" ht="15.6" customHeight="1" x14ac:dyDescent="0.3">
      <c r="A90" s="169"/>
      <c r="B90" s="127" t="s">
        <v>142</v>
      </c>
      <c r="C90" s="126">
        <v>2</v>
      </c>
      <c r="D90" s="126" t="s">
        <v>8</v>
      </c>
      <c r="E90" s="131">
        <v>0</v>
      </c>
      <c r="F90" s="129">
        <f t="shared" si="3"/>
        <v>0</v>
      </c>
      <c r="G90" s="170">
        <f t="shared" si="4"/>
        <v>0</v>
      </c>
      <c r="H90" s="110"/>
      <c r="J90" s="8"/>
    </row>
    <row r="91" spans="1:10" s="5" customFormat="1" ht="26.4" customHeight="1" x14ac:dyDescent="0.3">
      <c r="A91" s="200" t="s">
        <v>89</v>
      </c>
      <c r="B91" s="201"/>
      <c r="C91" s="201"/>
      <c r="D91" s="201"/>
      <c r="E91" s="201"/>
      <c r="F91" s="139">
        <f>SUM(F84:F90)</f>
        <v>0</v>
      </c>
      <c r="G91" s="174">
        <f t="shared" si="4"/>
        <v>0</v>
      </c>
      <c r="H91" s="111"/>
      <c r="I91" s="7"/>
    </row>
    <row r="92" spans="1:10" s="5" customFormat="1" ht="35.4" customHeight="1" x14ac:dyDescent="0.3">
      <c r="A92" s="197" t="s">
        <v>111</v>
      </c>
      <c r="B92" s="198"/>
      <c r="C92" s="198"/>
      <c r="D92" s="198"/>
      <c r="E92" s="198"/>
      <c r="F92" s="198"/>
      <c r="G92" s="199"/>
      <c r="H92" s="110"/>
    </row>
    <row r="93" spans="1:10" s="5" customFormat="1" ht="27" customHeight="1" x14ac:dyDescent="0.3">
      <c r="A93" s="169"/>
      <c r="B93" s="134" t="s">
        <v>151</v>
      </c>
      <c r="C93" s="133">
        <v>96.8</v>
      </c>
      <c r="D93" s="140" t="s">
        <v>2</v>
      </c>
      <c r="E93" s="131">
        <v>0</v>
      </c>
      <c r="F93" s="129">
        <f>SUM(C93*E93)</f>
        <v>0</v>
      </c>
      <c r="G93" s="170">
        <f>SUM(F93*1.2)</f>
        <v>0</v>
      </c>
      <c r="H93" s="110"/>
    </row>
    <row r="94" spans="1:10" s="5" customFormat="1" ht="15.6" customHeight="1" outlineLevel="1" x14ac:dyDescent="0.3">
      <c r="A94" s="169"/>
      <c r="B94" s="160" t="s">
        <v>141</v>
      </c>
      <c r="C94" s="193"/>
      <c r="D94" s="193"/>
      <c r="E94" s="193"/>
      <c r="F94" s="193"/>
      <c r="G94" s="194"/>
      <c r="H94" s="110"/>
    </row>
    <row r="95" spans="1:10" s="5" customFormat="1" ht="26.25" customHeight="1" x14ac:dyDescent="0.3">
      <c r="A95" s="169"/>
      <c r="B95" s="134" t="s">
        <v>76</v>
      </c>
      <c r="C95" s="133">
        <v>96.8</v>
      </c>
      <c r="D95" s="140" t="s">
        <v>7</v>
      </c>
      <c r="E95" s="131">
        <v>0</v>
      </c>
      <c r="F95" s="129">
        <f>SUM(C95*E95)</f>
        <v>0</v>
      </c>
      <c r="G95" s="170">
        <f>SUM(F95*1.2)</f>
        <v>0</v>
      </c>
      <c r="H95" s="110"/>
    </row>
    <row r="96" spans="1:10" s="5" customFormat="1" ht="15.6" customHeight="1" outlineLevel="1" x14ac:dyDescent="0.3">
      <c r="A96" s="169"/>
      <c r="B96" s="160" t="s">
        <v>141</v>
      </c>
      <c r="C96" s="193"/>
      <c r="D96" s="193"/>
      <c r="E96" s="193"/>
      <c r="F96" s="193"/>
      <c r="G96" s="194"/>
      <c r="H96" s="110"/>
    </row>
    <row r="97" spans="1:10" s="5" customFormat="1" ht="26.4" customHeight="1" x14ac:dyDescent="0.3">
      <c r="A97" s="169"/>
      <c r="B97" s="134" t="s">
        <v>186</v>
      </c>
      <c r="C97" s="133">
        <v>1</v>
      </c>
      <c r="D97" s="140" t="s">
        <v>8</v>
      </c>
      <c r="E97" s="131">
        <v>0</v>
      </c>
      <c r="F97" s="129">
        <f t="shared" ref="F97" si="5">SUM(C97*E97)</f>
        <v>0</v>
      </c>
      <c r="G97" s="170">
        <f t="shared" ref="G97" si="6">SUM(F97*1.2)</f>
        <v>0</v>
      </c>
      <c r="H97" s="110"/>
    </row>
    <row r="98" spans="1:10" s="5" customFormat="1" ht="15.6" customHeight="1" x14ac:dyDescent="0.3">
      <c r="A98" s="169"/>
      <c r="B98" s="134" t="s">
        <v>163</v>
      </c>
      <c r="C98" s="133">
        <v>29</v>
      </c>
      <c r="D98" s="140" t="s">
        <v>8</v>
      </c>
      <c r="E98" s="131">
        <v>0</v>
      </c>
      <c r="F98" s="129">
        <f t="shared" ref="F98:F103" si="7">SUM(C98*E98)</f>
        <v>0</v>
      </c>
      <c r="G98" s="170">
        <f t="shared" ref="G98:G103" si="8">SUM(F98*1.2)</f>
        <v>0</v>
      </c>
      <c r="H98" s="110"/>
    </row>
    <row r="99" spans="1:10" s="5" customFormat="1" ht="15.6" customHeight="1" x14ac:dyDescent="0.3">
      <c r="A99" s="169"/>
      <c r="B99" s="134" t="s">
        <v>170</v>
      </c>
      <c r="C99" s="133">
        <v>22</v>
      </c>
      <c r="D99" s="140" t="s">
        <v>8</v>
      </c>
      <c r="E99" s="131">
        <v>0</v>
      </c>
      <c r="F99" s="129">
        <f t="shared" si="7"/>
        <v>0</v>
      </c>
      <c r="G99" s="170">
        <f t="shared" si="8"/>
        <v>0</v>
      </c>
      <c r="H99" s="110"/>
    </row>
    <row r="100" spans="1:10" s="5" customFormat="1" x14ac:dyDescent="0.3">
      <c r="A100" s="169"/>
      <c r="B100" s="134" t="s">
        <v>183</v>
      </c>
      <c r="C100" s="133">
        <v>108</v>
      </c>
      <c r="D100" s="140" t="s">
        <v>86</v>
      </c>
      <c r="E100" s="131">
        <v>0</v>
      </c>
      <c r="F100" s="129">
        <f t="shared" si="7"/>
        <v>0</v>
      </c>
      <c r="G100" s="170">
        <f t="shared" si="8"/>
        <v>0</v>
      </c>
      <c r="H100" s="110"/>
    </row>
    <row r="101" spans="1:10" s="5" customFormat="1" ht="15.6" customHeight="1" x14ac:dyDescent="0.3">
      <c r="A101" s="169"/>
      <c r="B101" s="134" t="s">
        <v>85</v>
      </c>
      <c r="C101" s="133">
        <v>45</v>
      </c>
      <c r="D101" s="140" t="s">
        <v>8</v>
      </c>
      <c r="E101" s="131">
        <v>0</v>
      </c>
      <c r="F101" s="129">
        <f t="shared" si="7"/>
        <v>0</v>
      </c>
      <c r="G101" s="170">
        <f t="shared" si="8"/>
        <v>0</v>
      </c>
      <c r="H101" s="110"/>
    </row>
    <row r="102" spans="1:10" s="5" customFormat="1" ht="15.6" customHeight="1" x14ac:dyDescent="0.3">
      <c r="A102" s="169"/>
      <c r="B102" s="134" t="s">
        <v>187</v>
      </c>
      <c r="C102" s="133">
        <v>29</v>
      </c>
      <c r="D102" s="140" t="s">
        <v>8</v>
      </c>
      <c r="E102" s="131">
        <v>0</v>
      </c>
      <c r="F102" s="129">
        <f t="shared" ref="F102" si="9">SUM(C102*E102)</f>
        <v>0</v>
      </c>
      <c r="G102" s="170">
        <f t="shared" ref="G102" si="10">SUM(F102*1.2)</f>
        <v>0</v>
      </c>
      <c r="H102" s="110"/>
    </row>
    <row r="103" spans="1:10" s="5" customFormat="1" ht="25.95" customHeight="1" x14ac:dyDescent="0.3">
      <c r="A103" s="169"/>
      <c r="B103" s="134" t="s">
        <v>188</v>
      </c>
      <c r="C103" s="126">
        <v>198.9</v>
      </c>
      <c r="D103" s="126" t="s">
        <v>7</v>
      </c>
      <c r="E103" s="131">
        <v>0</v>
      </c>
      <c r="F103" s="129">
        <f t="shared" si="7"/>
        <v>0</v>
      </c>
      <c r="G103" s="170">
        <f t="shared" si="8"/>
        <v>0</v>
      </c>
      <c r="H103" s="110"/>
    </row>
    <row r="104" spans="1:10" s="5" customFormat="1" ht="15.6" customHeight="1" outlineLevel="1" x14ac:dyDescent="0.3">
      <c r="A104" s="169"/>
      <c r="B104" s="160"/>
      <c r="C104" s="191"/>
      <c r="D104" s="191"/>
      <c r="E104" s="191"/>
      <c r="F104" s="191"/>
      <c r="G104" s="192"/>
      <c r="H104" s="110"/>
    </row>
    <row r="105" spans="1:10" s="5" customFormat="1" x14ac:dyDescent="0.3">
      <c r="A105" s="169"/>
      <c r="B105" s="134" t="s">
        <v>184</v>
      </c>
      <c r="C105" s="140">
        <v>336.6</v>
      </c>
      <c r="D105" s="140" t="s">
        <v>2</v>
      </c>
      <c r="E105" s="131">
        <v>0</v>
      </c>
      <c r="F105" s="129">
        <f>SUM(C105*E105)</f>
        <v>0</v>
      </c>
      <c r="G105" s="170">
        <f>SUM(F105*1.2)</f>
        <v>0</v>
      </c>
      <c r="H105" s="110"/>
    </row>
    <row r="106" spans="1:10" s="5" customFormat="1" ht="15.6" customHeight="1" outlineLevel="1" x14ac:dyDescent="0.3">
      <c r="A106" s="169"/>
      <c r="B106" s="160" t="s">
        <v>172</v>
      </c>
      <c r="C106" s="204"/>
      <c r="D106" s="204"/>
      <c r="E106" s="204"/>
      <c r="F106" s="204"/>
      <c r="G106" s="205"/>
      <c r="H106" s="110"/>
    </row>
    <row r="107" spans="1:10" s="5" customFormat="1" ht="15.6" customHeight="1" x14ac:dyDescent="0.3">
      <c r="A107" s="169"/>
      <c r="B107" s="134" t="s">
        <v>11</v>
      </c>
      <c r="C107" s="140">
        <v>1</v>
      </c>
      <c r="D107" s="140" t="s">
        <v>13</v>
      </c>
      <c r="E107" s="131">
        <v>0</v>
      </c>
      <c r="F107" s="129">
        <f>SUM(C107*E107)</f>
        <v>0</v>
      </c>
      <c r="G107" s="170">
        <f>SUM(F107*1.2)</f>
        <v>0</v>
      </c>
      <c r="H107" s="110"/>
    </row>
    <row r="108" spans="1:10" s="5" customFormat="1" ht="15.6" customHeight="1" x14ac:dyDescent="0.3">
      <c r="A108" s="169"/>
      <c r="B108" s="141" t="s">
        <v>84</v>
      </c>
      <c r="C108" s="142">
        <v>1</v>
      </c>
      <c r="D108" s="142" t="s">
        <v>13</v>
      </c>
      <c r="E108" s="131">
        <v>0</v>
      </c>
      <c r="F108" s="129">
        <f>SUM(C108*E108)</f>
        <v>0</v>
      </c>
      <c r="G108" s="170">
        <f>SUM(F108*1.2)</f>
        <v>0</v>
      </c>
      <c r="H108" s="110"/>
      <c r="J108" s="8"/>
    </row>
    <row r="109" spans="1:10" s="5" customFormat="1" ht="28.95" customHeight="1" x14ac:dyDescent="0.3">
      <c r="A109" s="200" t="s">
        <v>90</v>
      </c>
      <c r="B109" s="201"/>
      <c r="C109" s="201"/>
      <c r="D109" s="201"/>
      <c r="E109" s="201"/>
      <c r="F109" s="139">
        <f>SUM(F93:F108)</f>
        <v>0</v>
      </c>
      <c r="G109" s="174">
        <f>SUM(F109*1.2)</f>
        <v>0</v>
      </c>
      <c r="H109" s="111"/>
      <c r="I109" s="104"/>
    </row>
    <row r="110" spans="1:10" s="5" customFormat="1" ht="37.950000000000003" customHeight="1" x14ac:dyDescent="0.3">
      <c r="A110" s="202" t="s">
        <v>108</v>
      </c>
      <c r="B110" s="203"/>
      <c r="C110" s="137"/>
      <c r="D110" s="126"/>
      <c r="E110" s="131"/>
      <c r="F110" s="129"/>
      <c r="G110" s="170"/>
      <c r="H110" s="107"/>
    </row>
    <row r="111" spans="1:10" s="5" customFormat="1" ht="15.6" customHeight="1" x14ac:dyDescent="0.3">
      <c r="A111" s="169"/>
      <c r="B111" s="127" t="s">
        <v>101</v>
      </c>
      <c r="C111" s="126">
        <v>1</v>
      </c>
      <c r="D111" s="126" t="s">
        <v>95</v>
      </c>
      <c r="E111" s="128">
        <v>0</v>
      </c>
      <c r="F111" s="129">
        <f t="shared" ref="F111" si="11">SUM(C111*E111)</f>
        <v>0</v>
      </c>
      <c r="G111" s="170">
        <f t="shared" ref="G111" si="12">SUM(F111*1.2)</f>
        <v>0</v>
      </c>
      <c r="H111" s="110"/>
    </row>
    <row r="112" spans="1:10" s="5" customFormat="1" ht="28.95" customHeight="1" x14ac:dyDescent="0.3">
      <c r="A112" s="200" t="s">
        <v>140</v>
      </c>
      <c r="B112" s="201"/>
      <c r="C112" s="201"/>
      <c r="D112" s="201"/>
      <c r="E112" s="201"/>
      <c r="F112" s="139">
        <f>SUM(F111)</f>
        <v>0</v>
      </c>
      <c r="G112" s="174">
        <f>SUM(F112*1.2)</f>
        <v>0</v>
      </c>
      <c r="H112" s="111"/>
      <c r="I112" s="104"/>
    </row>
    <row r="113" spans="1:9" s="5" customFormat="1" ht="49.2" customHeight="1" thickBot="1" x14ac:dyDescent="0.35">
      <c r="A113" s="195" t="s">
        <v>131</v>
      </c>
      <c r="B113" s="196"/>
      <c r="C113" s="196"/>
      <c r="D113" s="196"/>
      <c r="E113" s="196"/>
      <c r="F113" s="175">
        <f>SUM(F7+F23+F36+F52+F70+F82+F91+F109+F112)</f>
        <v>0</v>
      </c>
      <c r="G113" s="176">
        <f>SUM(F113*1.2)</f>
        <v>0</v>
      </c>
      <c r="H113" s="107"/>
      <c r="I113" s="105"/>
    </row>
    <row r="114" spans="1:9" x14ac:dyDescent="0.3">
      <c r="A114" s="145"/>
      <c r="B114" s="150"/>
      <c r="C114" s="147"/>
      <c r="D114" s="147"/>
      <c r="E114" s="148"/>
      <c r="F114" s="149"/>
      <c r="G114" s="149"/>
      <c r="H114" s="107"/>
    </row>
    <row r="115" spans="1:9" x14ac:dyDescent="0.3">
      <c r="A115" s="145"/>
      <c r="B115" s="150"/>
      <c r="C115" s="147"/>
      <c r="D115" s="147"/>
      <c r="E115" s="148"/>
      <c r="F115" s="149"/>
      <c r="G115" s="149"/>
      <c r="H115" s="107"/>
    </row>
    <row r="116" spans="1:9" x14ac:dyDescent="0.3">
      <c r="A116" s="145"/>
      <c r="B116" s="146"/>
      <c r="C116" s="147"/>
      <c r="D116" s="147"/>
      <c r="E116" s="148"/>
      <c r="F116" s="149"/>
      <c r="G116" s="149"/>
      <c r="H116" s="107"/>
    </row>
    <row r="117" spans="1:9" x14ac:dyDescent="0.3">
      <c r="A117" s="145"/>
      <c r="B117" s="151"/>
      <c r="C117" s="147"/>
      <c r="D117" s="147"/>
      <c r="E117" s="148"/>
      <c r="F117" s="149"/>
      <c r="G117" s="149"/>
      <c r="H117" s="107"/>
    </row>
    <row r="118" spans="1:9" x14ac:dyDescent="0.3">
      <c r="A118" s="152"/>
      <c r="B118" s="153"/>
      <c r="C118" s="154"/>
      <c r="D118" s="154"/>
      <c r="E118" s="155"/>
      <c r="F118" s="156"/>
      <c r="G118" s="156"/>
      <c r="H118" s="107"/>
    </row>
    <row r="119" spans="1:9" x14ac:dyDescent="0.3">
      <c r="A119" s="123"/>
      <c r="B119" s="124"/>
      <c r="C119" s="157"/>
      <c r="D119" s="157"/>
      <c r="E119" s="158"/>
      <c r="F119" s="159"/>
      <c r="G119" s="159"/>
    </row>
  </sheetData>
  <mergeCells count="37">
    <mergeCell ref="A7:E7"/>
    <mergeCell ref="A8:G8"/>
    <mergeCell ref="A23:E23"/>
    <mergeCell ref="A24:G24"/>
    <mergeCell ref="A36:E36"/>
    <mergeCell ref="C10:G10"/>
    <mergeCell ref="C18:G18"/>
    <mergeCell ref="C20:G20"/>
    <mergeCell ref="C28:G29"/>
    <mergeCell ref="C31:G31"/>
    <mergeCell ref="A37:G37"/>
    <mergeCell ref="A52:E52"/>
    <mergeCell ref="A53:G53"/>
    <mergeCell ref="A70:E70"/>
    <mergeCell ref="A71:G71"/>
    <mergeCell ref="C40:G41"/>
    <mergeCell ref="C47:G48"/>
    <mergeCell ref="C56:G56"/>
    <mergeCell ref="C58:G58"/>
    <mergeCell ref="C61:G61"/>
    <mergeCell ref="C63:G63"/>
    <mergeCell ref="C66:G66"/>
    <mergeCell ref="C68:G68"/>
    <mergeCell ref="A113:E113"/>
    <mergeCell ref="A92:G92"/>
    <mergeCell ref="A109:E109"/>
    <mergeCell ref="A82:E82"/>
    <mergeCell ref="A83:G83"/>
    <mergeCell ref="A91:E91"/>
    <mergeCell ref="A110:B110"/>
    <mergeCell ref="A112:E112"/>
    <mergeCell ref="C106:G106"/>
    <mergeCell ref="C76:G78"/>
    <mergeCell ref="C80:G80"/>
    <mergeCell ref="C94:G94"/>
    <mergeCell ref="C96:G96"/>
    <mergeCell ref="C104:G104"/>
  </mergeCells>
  <conditionalFormatting sqref="E1:F3 G3 I2 E6 E26:E27 E50:E51 I4:J4">
    <cfRule type="cellIs" dxfId="12" priority="226" stopIfTrue="1" operator="greaterThan">
      <formula>0</formula>
    </cfRule>
  </conditionalFormatting>
  <conditionalFormatting sqref="E111:E112 E55 E43:E46 E5 E9 E30 E22 E109 E11:E17 E19 E32:E35 E57 E59:E60 E62 E64">
    <cfRule type="cellIs" dxfId="11" priority="12" stopIfTrue="1" operator="greaterThan">
      <formula>0</formula>
    </cfRule>
  </conditionalFormatting>
  <conditionalFormatting sqref="E7">
    <cfRule type="cellIs" dxfId="10" priority="10" stopIfTrue="1" operator="greaterThan">
      <formula>0</formula>
    </cfRule>
  </conditionalFormatting>
  <conditionalFormatting sqref="E65 E67 E69">
    <cfRule type="cellIs" dxfId="9" priority="9" stopIfTrue="1" operator="greaterThan">
      <formula>0</formula>
    </cfRule>
  </conditionalFormatting>
  <conditionalFormatting sqref="E21">
    <cfRule type="cellIs" dxfId="8" priority="8" stopIfTrue="1" operator="greaterThan">
      <formula>0</formula>
    </cfRule>
  </conditionalFormatting>
  <conditionalFormatting sqref="E99:E101 E103 E105 E107:E108">
    <cfRule type="cellIs" dxfId="7" priority="7" stopIfTrue="1" operator="greaterThan">
      <formula>0</formula>
    </cfRule>
  </conditionalFormatting>
  <conditionalFormatting sqref="E93 E95">
    <cfRule type="cellIs" dxfId="6" priority="6" stopIfTrue="1" operator="greaterThan">
      <formula>0</formula>
    </cfRule>
  </conditionalFormatting>
  <conditionalFormatting sqref="E98">
    <cfRule type="cellIs" dxfId="5" priority="5" stopIfTrue="1" operator="greaterThan">
      <formula>0</formula>
    </cfRule>
  </conditionalFormatting>
  <conditionalFormatting sqref="E97">
    <cfRule type="cellIs" dxfId="4" priority="4" stopIfTrue="1" operator="greaterThan">
      <formula>0</formula>
    </cfRule>
  </conditionalFormatting>
  <conditionalFormatting sqref="E102">
    <cfRule type="cellIs" dxfId="3" priority="3" stopIfTrue="1" operator="greaterThan">
      <formula>0</formula>
    </cfRule>
  </conditionalFormatting>
  <conditionalFormatting sqref="E82">
    <cfRule type="cellIs" dxfId="2" priority="1" stopIfTrue="1" operator="greaterThan">
      <formula>0</formula>
    </cfRule>
  </conditionalFormatting>
  <printOptions horizontalCentered="1"/>
  <pageMargins left="0.25" right="0.25" top="0.75" bottom="0.75" header="0.3" footer="0.3"/>
  <pageSetup paperSize="9" scale="85" orientation="portrait" horizontalDpi="300" verticalDpi="300" r:id="rId1"/>
  <headerFooter>
    <oddFooter>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M25" sqref="M25"/>
    </sheetView>
  </sheetViews>
  <sheetFormatPr defaultColWidth="9.109375" defaultRowHeight="14.4" outlineLevelRow="1" x14ac:dyDescent="0.3"/>
  <cols>
    <col min="1" max="1" width="8.6640625" style="5" customWidth="1"/>
    <col min="2" max="2" width="53.33203125" style="5" customWidth="1"/>
    <col min="3" max="3" width="9.109375" style="5"/>
    <col min="4" max="4" width="8" style="5" customWidth="1"/>
    <col min="5" max="5" width="9.5546875" style="5" customWidth="1"/>
    <col min="6" max="6" width="11.44140625" style="5" customWidth="1"/>
    <col min="7" max="7" width="11.33203125" style="5" customWidth="1"/>
    <col min="8" max="16384" width="9.109375" style="5"/>
  </cols>
  <sheetData>
    <row r="1" spans="1:12" ht="29.4" customHeight="1" x14ac:dyDescent="0.3">
      <c r="A1" s="123"/>
      <c r="B1" s="114" t="s">
        <v>104</v>
      </c>
      <c r="C1" s="123"/>
      <c r="D1" s="114"/>
      <c r="E1" s="114"/>
      <c r="F1" s="114"/>
      <c r="G1" s="114"/>
      <c r="H1" s="114"/>
      <c r="I1" s="115"/>
      <c r="J1" s="116"/>
      <c r="K1" s="116"/>
      <c r="L1" s="117"/>
    </row>
    <row r="2" spans="1:12" ht="15.6" customHeight="1" x14ac:dyDescent="0.3">
      <c r="A2" s="118" t="s">
        <v>103</v>
      </c>
      <c r="B2" s="114" t="s">
        <v>167</v>
      </c>
      <c r="C2" s="123"/>
      <c r="D2" s="114"/>
      <c r="E2" s="114"/>
      <c r="F2" s="114"/>
      <c r="G2" s="114"/>
      <c r="H2" s="114"/>
      <c r="I2" s="119"/>
      <c r="J2" s="119"/>
      <c r="K2" s="119"/>
      <c r="L2" s="117"/>
    </row>
    <row r="3" spans="1:12" ht="15.6" x14ac:dyDescent="0.3">
      <c r="A3" s="118" t="s">
        <v>14</v>
      </c>
      <c r="B3" s="114" t="s">
        <v>205</v>
      </c>
      <c r="C3" s="123"/>
      <c r="D3" s="114"/>
      <c r="E3" s="114"/>
      <c r="F3" s="114"/>
      <c r="G3" s="114"/>
      <c r="H3" s="114"/>
      <c r="I3" s="120"/>
      <c r="J3" s="120"/>
      <c r="K3" s="120"/>
      <c r="L3" s="117"/>
    </row>
    <row r="4" spans="1:12" ht="15" thickBot="1" x14ac:dyDescent="0.35">
      <c r="A4" s="123"/>
      <c r="B4" s="123"/>
      <c r="C4" s="125"/>
      <c r="D4" s="125"/>
      <c r="E4" s="125"/>
      <c r="F4" s="125"/>
      <c r="G4" s="125"/>
      <c r="H4" s="120"/>
      <c r="I4" s="121"/>
      <c r="J4" s="122"/>
      <c r="K4" s="121"/>
      <c r="L4" s="117"/>
    </row>
    <row r="5" spans="1:12" ht="36.6" x14ac:dyDescent="0.3">
      <c r="A5" s="185" t="s">
        <v>0</v>
      </c>
      <c r="B5" s="186"/>
      <c r="C5" s="186" t="s">
        <v>1</v>
      </c>
      <c r="D5" s="186" t="s">
        <v>3</v>
      </c>
      <c r="E5" s="187" t="s">
        <v>4</v>
      </c>
      <c r="F5" s="188" t="s">
        <v>5</v>
      </c>
      <c r="G5" s="189" t="s">
        <v>6</v>
      </c>
      <c r="H5" s="107"/>
    </row>
    <row r="6" spans="1:12" s="103" customFormat="1" ht="15.6" hidden="1" customHeight="1" outlineLevel="1" x14ac:dyDescent="0.3">
      <c r="A6" s="171"/>
      <c r="B6" s="160" t="s">
        <v>130</v>
      </c>
      <c r="C6" s="133"/>
      <c r="D6" s="135"/>
      <c r="E6" s="128"/>
      <c r="F6" s="136"/>
      <c r="G6" s="172"/>
      <c r="H6" s="108"/>
    </row>
    <row r="7" spans="1:12" ht="42" customHeight="1" collapsed="1" x14ac:dyDescent="0.3">
      <c r="A7" s="197" t="s">
        <v>110</v>
      </c>
      <c r="B7" s="198"/>
      <c r="C7" s="198"/>
      <c r="D7" s="198"/>
      <c r="E7" s="198"/>
      <c r="F7" s="198"/>
      <c r="G7" s="199"/>
      <c r="H7" s="110"/>
    </row>
    <row r="8" spans="1:12" ht="15.6" customHeight="1" x14ac:dyDescent="0.3">
      <c r="A8" s="169"/>
      <c r="B8" s="143" t="s">
        <v>96</v>
      </c>
      <c r="C8" s="140">
        <v>1</v>
      </c>
      <c r="D8" s="140" t="s">
        <v>8</v>
      </c>
      <c r="E8" s="131">
        <v>0</v>
      </c>
      <c r="F8" s="129">
        <f>SUM(C8*E8)</f>
        <v>0</v>
      </c>
      <c r="G8" s="170">
        <f>SUM(F8*1.2)</f>
        <v>0</v>
      </c>
      <c r="H8" s="110"/>
    </row>
    <row r="9" spans="1:12" ht="15.6" customHeight="1" x14ac:dyDescent="0.3">
      <c r="A9" s="169"/>
      <c r="B9" s="134" t="s">
        <v>92</v>
      </c>
      <c r="C9" s="140">
        <v>1</v>
      </c>
      <c r="D9" s="140" t="s">
        <v>8</v>
      </c>
      <c r="E9" s="212"/>
      <c r="F9" s="212"/>
      <c r="G9" s="213"/>
      <c r="H9" s="110"/>
    </row>
    <row r="10" spans="1:12" ht="15.6" customHeight="1" x14ac:dyDescent="0.3">
      <c r="A10" s="169"/>
      <c r="B10" s="134" t="s">
        <v>124</v>
      </c>
      <c r="C10" s="140">
        <v>1</v>
      </c>
      <c r="D10" s="140" t="s">
        <v>8</v>
      </c>
      <c r="E10" s="212"/>
      <c r="F10" s="212"/>
      <c r="G10" s="213"/>
      <c r="H10" s="110"/>
    </row>
    <row r="11" spans="1:12" ht="15.6" customHeight="1" x14ac:dyDescent="0.3">
      <c r="A11" s="169"/>
      <c r="B11" s="134" t="s">
        <v>126</v>
      </c>
      <c r="C11" s="140">
        <v>1</v>
      </c>
      <c r="D11" s="140" t="s">
        <v>8</v>
      </c>
      <c r="E11" s="212"/>
      <c r="F11" s="212"/>
      <c r="G11" s="213"/>
      <c r="H11" s="110"/>
    </row>
    <row r="12" spans="1:12" ht="15.6" customHeight="1" x14ac:dyDescent="0.3">
      <c r="A12" s="169"/>
      <c r="B12" s="134" t="s">
        <v>127</v>
      </c>
      <c r="C12" s="140">
        <v>2</v>
      </c>
      <c r="D12" s="140" t="s">
        <v>8</v>
      </c>
      <c r="E12" s="212"/>
      <c r="F12" s="212"/>
      <c r="G12" s="213"/>
      <c r="H12" s="110"/>
    </row>
    <row r="13" spans="1:12" ht="15.6" customHeight="1" x14ac:dyDescent="0.3">
      <c r="A13" s="169"/>
      <c r="B13" s="134" t="s">
        <v>129</v>
      </c>
      <c r="C13" s="140">
        <v>1</v>
      </c>
      <c r="D13" s="140" t="s">
        <v>8</v>
      </c>
      <c r="E13" s="212"/>
      <c r="F13" s="212"/>
      <c r="G13" s="213"/>
      <c r="H13" s="110"/>
    </row>
    <row r="14" spans="1:12" ht="15.6" customHeight="1" x14ac:dyDescent="0.3">
      <c r="A14" s="169"/>
      <c r="B14" s="134" t="s">
        <v>128</v>
      </c>
      <c r="C14" s="140">
        <v>2</v>
      </c>
      <c r="D14" s="140" t="s">
        <v>8</v>
      </c>
      <c r="E14" s="212"/>
      <c r="F14" s="212"/>
      <c r="G14" s="213"/>
      <c r="H14" s="110"/>
    </row>
    <row r="15" spans="1:12" ht="15.6" customHeight="1" x14ac:dyDescent="0.3">
      <c r="A15" s="169"/>
      <c r="B15" s="134" t="s">
        <v>132</v>
      </c>
      <c r="C15" s="140">
        <v>1</v>
      </c>
      <c r="D15" s="140" t="s">
        <v>8</v>
      </c>
      <c r="E15" s="212"/>
      <c r="F15" s="212"/>
      <c r="G15" s="213"/>
      <c r="H15" s="110"/>
    </row>
    <row r="16" spans="1:12" ht="15.6" customHeight="1" x14ac:dyDescent="0.3">
      <c r="A16" s="169"/>
      <c r="B16" s="134" t="s">
        <v>133</v>
      </c>
      <c r="C16" s="140">
        <v>1</v>
      </c>
      <c r="D16" s="140" t="s">
        <v>8</v>
      </c>
      <c r="E16" s="212"/>
      <c r="F16" s="212"/>
      <c r="G16" s="213"/>
      <c r="H16" s="110"/>
    </row>
    <row r="17" spans="1:10" ht="15.6" customHeight="1" x14ac:dyDescent="0.3">
      <c r="A17" s="169"/>
      <c r="B17" s="134" t="s">
        <v>155</v>
      </c>
      <c r="C17" s="140">
        <v>1</v>
      </c>
      <c r="D17" s="140" t="s">
        <v>8</v>
      </c>
      <c r="E17" s="212"/>
      <c r="F17" s="212"/>
      <c r="G17" s="213"/>
      <c r="H17" s="110"/>
    </row>
    <row r="18" spans="1:10" ht="15.6" customHeight="1" x14ac:dyDescent="0.3">
      <c r="A18" s="169"/>
      <c r="B18" s="143" t="s">
        <v>97</v>
      </c>
      <c r="C18" s="140"/>
      <c r="D18" s="140"/>
      <c r="E18" s="212"/>
      <c r="F18" s="212"/>
      <c r="G18" s="213"/>
      <c r="H18" s="110"/>
    </row>
    <row r="19" spans="1:10" ht="15.6" customHeight="1" x14ac:dyDescent="0.3">
      <c r="A19" s="169"/>
      <c r="B19" s="134" t="s">
        <v>156</v>
      </c>
      <c r="C19" s="140">
        <v>4</v>
      </c>
      <c r="D19" s="140" t="s">
        <v>8</v>
      </c>
      <c r="E19" s="131">
        <v>0</v>
      </c>
      <c r="F19" s="129">
        <f t="shared" ref="F19:F24" si="0">SUM(C19*E19)</f>
        <v>0</v>
      </c>
      <c r="G19" s="170">
        <f>SUM(F19*1.2)</f>
        <v>0</v>
      </c>
      <c r="H19" s="110"/>
    </row>
    <row r="20" spans="1:10" ht="15.6" customHeight="1" x14ac:dyDescent="0.3">
      <c r="A20" s="169"/>
      <c r="B20" s="134" t="s">
        <v>157</v>
      </c>
      <c r="C20" s="140">
        <v>4</v>
      </c>
      <c r="D20" s="140" t="s">
        <v>8</v>
      </c>
      <c r="E20" s="131">
        <v>0</v>
      </c>
      <c r="F20" s="129">
        <f t="shared" si="0"/>
        <v>0</v>
      </c>
      <c r="G20" s="170">
        <f>SUM(F20*1.2)</f>
        <v>0</v>
      </c>
      <c r="H20" s="110"/>
    </row>
    <row r="21" spans="1:10" ht="15.6" customHeight="1" x14ac:dyDescent="0.3">
      <c r="A21" s="169"/>
      <c r="B21" s="134" t="s">
        <v>158</v>
      </c>
      <c r="C21" s="140">
        <v>4</v>
      </c>
      <c r="D21" s="140" t="s">
        <v>8</v>
      </c>
      <c r="E21" s="131">
        <v>0</v>
      </c>
      <c r="F21" s="129">
        <f t="shared" si="0"/>
        <v>0</v>
      </c>
      <c r="G21" s="170">
        <f>SUM(F21*1.2)</f>
        <v>0</v>
      </c>
      <c r="H21" s="110"/>
    </row>
    <row r="22" spans="1:10" ht="15.6" customHeight="1" x14ac:dyDescent="0.3">
      <c r="A22" s="169"/>
      <c r="B22" s="134" t="s">
        <v>93</v>
      </c>
      <c r="C22" s="140">
        <v>1</v>
      </c>
      <c r="D22" s="140" t="s">
        <v>8</v>
      </c>
      <c r="E22" s="144">
        <v>0</v>
      </c>
      <c r="F22" s="129">
        <f t="shared" si="0"/>
        <v>0</v>
      </c>
      <c r="G22" s="170">
        <f t="shared" ref="G22:G26" si="1">SUM(F22*1.2)</f>
        <v>0</v>
      </c>
      <c r="H22" s="110"/>
    </row>
    <row r="23" spans="1:10" ht="15.6" customHeight="1" x14ac:dyDescent="0.3">
      <c r="A23" s="169"/>
      <c r="B23" s="134" t="s">
        <v>94</v>
      </c>
      <c r="C23" s="140">
        <v>1</v>
      </c>
      <c r="D23" s="140" t="s">
        <v>8</v>
      </c>
      <c r="E23" s="144">
        <v>0</v>
      </c>
      <c r="F23" s="129">
        <f t="shared" si="0"/>
        <v>0</v>
      </c>
      <c r="G23" s="170">
        <f t="shared" si="1"/>
        <v>0</v>
      </c>
      <c r="H23" s="110"/>
    </row>
    <row r="24" spans="1:10" ht="15.6" customHeight="1" x14ac:dyDescent="0.3">
      <c r="A24" s="169"/>
      <c r="B24" s="134" t="s">
        <v>134</v>
      </c>
      <c r="C24" s="137">
        <v>1</v>
      </c>
      <c r="D24" s="140" t="s">
        <v>95</v>
      </c>
      <c r="E24" s="144">
        <v>0</v>
      </c>
      <c r="F24" s="129">
        <f t="shared" si="0"/>
        <v>0</v>
      </c>
      <c r="G24" s="170">
        <f t="shared" si="1"/>
        <v>0</v>
      </c>
      <c r="H24" s="110"/>
      <c r="J24" s="8"/>
    </row>
    <row r="25" spans="1:10" ht="30" customHeight="1" x14ac:dyDescent="0.3">
      <c r="A25" s="200" t="s">
        <v>91</v>
      </c>
      <c r="B25" s="201"/>
      <c r="C25" s="201"/>
      <c r="D25" s="201"/>
      <c r="E25" s="201"/>
      <c r="F25" s="139">
        <f>SUM(F8:F24)</f>
        <v>0</v>
      </c>
      <c r="G25" s="174">
        <f t="shared" si="1"/>
        <v>0</v>
      </c>
      <c r="H25" s="111"/>
      <c r="I25" s="104"/>
    </row>
    <row r="26" spans="1:10" ht="49.2" customHeight="1" thickBot="1" x14ac:dyDescent="0.35">
      <c r="A26" s="195" t="s">
        <v>131</v>
      </c>
      <c r="B26" s="196"/>
      <c r="C26" s="196"/>
      <c r="D26" s="196"/>
      <c r="E26" s="196"/>
      <c r="F26" s="175">
        <f>SUM(F25)</f>
        <v>0</v>
      </c>
      <c r="G26" s="176">
        <f t="shared" si="1"/>
        <v>0</v>
      </c>
      <c r="H26" s="107"/>
      <c r="I26" s="105"/>
    </row>
  </sheetData>
  <mergeCells count="4">
    <mergeCell ref="A7:G7"/>
    <mergeCell ref="A25:E25"/>
    <mergeCell ref="A26:E26"/>
    <mergeCell ref="E9:G18"/>
  </mergeCells>
  <conditionalFormatting sqref="I2 E5:E9 I4:J4 E19:E25">
    <cfRule type="cellIs" dxfId="1" priority="2" stopIfTrue="1" operator="greaterThan">
      <formula>0</formula>
    </cfRule>
  </conditionalFormatting>
  <conditionalFormatting sqref="E1:F3 G3">
    <cfRule type="cellIs" dxfId="0" priority="1" stopIfTrue="1" operator="greaterThan">
      <formula>0</formula>
    </cfRule>
  </conditionalFormatting>
  <pageMargins left="0.25" right="0.25" top="0.75" bottom="0.75" header="0.3" footer="0.3"/>
  <pageSetup paperSize="9"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krycí list</vt:lpstr>
      <vt:lpstr>rozpočet 01</vt:lpstr>
      <vt:lpstr>VV 02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2018-10-09T07:57:28Z</dcterms:modified>
</cp:coreProperties>
</file>